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005" yWindow="65401" windowWidth="11880" windowHeight="7200" activeTab="1"/>
  </bookViews>
  <sheets>
    <sheet name="Структура" sheetId="1" r:id="rId1"/>
    <sheet name="НДФЛ 1вар" sheetId="2" r:id="rId2"/>
    <sheet name="ЕСХН по 1 вар" sheetId="3" r:id="rId3"/>
    <sheet name="НИФЛ" sheetId="4" r:id="rId4"/>
    <sheet name="Масловское поселение" sheetId="5" r:id="rId5"/>
    <sheet name="Госпош(Нотар)" sheetId="6" r:id="rId6"/>
    <sheet name="Прочие поступ" sheetId="7" r:id="rId7"/>
  </sheets>
  <definedNames/>
  <calcPr fullCalcOnLoad="1" fullPrecision="0"/>
</workbook>
</file>

<file path=xl/comments1.xml><?xml version="1.0" encoding="utf-8"?>
<comments xmlns="http://schemas.openxmlformats.org/spreadsheetml/2006/main">
  <authors>
    <author>fr_mjd</author>
  </authors>
  <commentList>
    <comment ref="C8" authorId="0">
      <text>
        <r>
          <rPr>
            <b/>
            <sz val="8"/>
            <rFont val="Tahoma"/>
            <family val="2"/>
          </rPr>
          <t>fr_mjd:</t>
        </r>
        <r>
          <rPr>
            <sz val="8"/>
            <rFont val="Tahoma"/>
            <family val="2"/>
          </rPr>
          <t xml:space="preserve">
Приложение 2 на 1 л.</t>
        </r>
      </text>
    </comment>
    <comment ref="C9" authorId="0">
      <text>
        <r>
          <rPr>
            <b/>
            <sz val="8"/>
            <rFont val="Tahoma"/>
            <family val="2"/>
          </rPr>
          <t>fr_mjd:</t>
        </r>
        <r>
          <rPr>
            <sz val="8"/>
            <rFont val="Tahoma"/>
            <family val="2"/>
          </rPr>
          <t xml:space="preserve">
Приложение 3 на 3 л.</t>
        </r>
      </text>
    </comment>
    <comment ref="C11" authorId="0">
      <text>
        <r>
          <rPr>
            <b/>
            <sz val="8"/>
            <rFont val="Tahoma"/>
            <family val="2"/>
          </rPr>
          <t>fr_mjd:</t>
        </r>
        <r>
          <rPr>
            <sz val="8"/>
            <rFont val="Tahoma"/>
            <family val="2"/>
          </rPr>
          <t xml:space="preserve">
Приложение 6 на 1 л.</t>
        </r>
      </text>
    </comment>
    <comment ref="C15" authorId="0">
      <text>
        <r>
          <rPr>
            <b/>
            <sz val="8"/>
            <rFont val="Tahoma"/>
            <family val="2"/>
          </rPr>
          <t>fr_mjd:</t>
        </r>
        <r>
          <rPr>
            <sz val="8"/>
            <rFont val="Tahoma"/>
            <family val="2"/>
          </rPr>
          <t xml:space="preserve">
Приложение 8 на 1 л.
Приложение 9 на 1 л.
</t>
        </r>
      </text>
    </comment>
  </commentList>
</comments>
</file>

<file path=xl/sharedStrings.xml><?xml version="1.0" encoding="utf-8"?>
<sst xmlns="http://schemas.openxmlformats.org/spreadsheetml/2006/main" count="292" uniqueCount="238">
  <si>
    <t>тыс. рублей</t>
  </si>
  <si>
    <t>Код бюджетной  классификации</t>
  </si>
  <si>
    <t>Наименование доходного источника</t>
  </si>
  <si>
    <t>000 1 00 00000 00 0000 000</t>
  </si>
  <si>
    <t>000 1 01 02000 01 0000 110</t>
  </si>
  <si>
    <t>000 1 05 03000 01 0000 110</t>
  </si>
  <si>
    <t>Единый сельскохозяйственный налог</t>
  </si>
  <si>
    <t>000 1 08 00000 00 0000 000</t>
  </si>
  <si>
    <t>НАЛОГИ НА СОВОКУПНЫЙ ДОХОД</t>
  </si>
  <si>
    <t>ГОСУДАРСТВЕННАЯ ПОШЛИНА</t>
  </si>
  <si>
    <t>000 1 05 00000 00 0000 000</t>
  </si>
  <si>
    <t>Форма расчета проектируемого поступления по статье</t>
  </si>
  <si>
    <t>Наименование территорий</t>
  </si>
  <si>
    <t>КБК 000 1 05 03000 01 0000 110</t>
  </si>
  <si>
    <t>№ п/п</t>
  </si>
  <si>
    <t>Прогноз</t>
  </si>
  <si>
    <t>тыс.руб.</t>
  </si>
  <si>
    <t>Наименование МО</t>
  </si>
  <si>
    <t>Справочно: Индексы валового регионального продукта (показатели социально-экономического развития области)</t>
  </si>
  <si>
    <t>Расчет процента изъятия</t>
  </si>
  <si>
    <t>Налог на доходы физ.лиц, по которому налоговой базой является объем оплаты труда</t>
  </si>
  <si>
    <t>Поступления разового характера:</t>
  </si>
  <si>
    <t xml:space="preserve"> пени, штрафы, проценты</t>
  </si>
  <si>
    <t>доначисления по контрольной работе налоговых органов, задолженность прошлых лет,  другие</t>
  </si>
  <si>
    <t>другие разовые</t>
  </si>
  <si>
    <t>сумма налога с проср. задолж. з.пл.</t>
  </si>
  <si>
    <t>-</t>
  </si>
  <si>
    <t>Дивиденды резидендов</t>
  </si>
  <si>
    <t>Другие доходы</t>
  </si>
  <si>
    <t>пени, штрафы, проценты</t>
  </si>
  <si>
    <t>доначисления, задолженность, другие</t>
  </si>
  <si>
    <t>Иностранные физические лица</t>
  </si>
  <si>
    <t xml:space="preserve">всего </t>
  </si>
  <si>
    <t>всего  (от ФОТ + дивид + др дох без инфл)</t>
  </si>
  <si>
    <t>налог            по дивидендам</t>
  </si>
  <si>
    <t>налог            по др доходам</t>
  </si>
  <si>
    <t>налог          ИНФЛ</t>
  </si>
  <si>
    <t>НДФЛ по нормативам</t>
  </si>
  <si>
    <t xml:space="preserve">15% по БК = ндфл без инфл </t>
  </si>
  <si>
    <t>15 передача диффов от всего ндфл в бюджет субъекта  с инфл</t>
  </si>
  <si>
    <t>15 по БК = ндфл без инфл (15)</t>
  </si>
  <si>
    <t>Справочная информация: если по факту встречались отрицательные значения, то они обнулялись, чтобы в прогноз не планировать минусовые показатели</t>
  </si>
  <si>
    <t>на 2019г.</t>
  </si>
  <si>
    <t>Масловское</t>
  </si>
  <si>
    <t>Приложение 1</t>
  </si>
  <si>
    <t>Сумма</t>
  </si>
  <si>
    <t>Уд.вес</t>
  </si>
  <si>
    <t>1+2</t>
  </si>
  <si>
    <t>ДОХОДЫ, всего</t>
  </si>
  <si>
    <t>НАЛОГОВЫЕ И НЕНАЛОГОВЫЕ ДОХОДЫ</t>
  </si>
  <si>
    <t>000 1 01 00000 00 0000 000</t>
  </si>
  <si>
    <t>НАЛОГ НА ПРИБЫЛЬ, ДОХОДЫ</t>
  </si>
  <si>
    <t xml:space="preserve">Налог на доходы физических лиц                                                 </t>
  </si>
  <si>
    <t>000 2 00 00000 00 0000 000</t>
  </si>
  <si>
    <t>БЕЗВОЗМЕЗДНЫЕ ПОСТУПЛЕНИЯ</t>
  </si>
  <si>
    <t>000 2 02 00000 00 0000 000</t>
  </si>
  <si>
    <t>В Т.Ч. БЕЗВОЗМЕЗДНЫЕ ПОСТУПЛЕНИЯ ОТ ДРУГИХ БЮДЖЕТОВ БЮДЖЕТНОЙ СИСТЕМЫ РОССИЙСКОЙ ФЕДЕРАЦИИ</t>
  </si>
  <si>
    <t>в тыс.руб.</t>
  </si>
  <si>
    <t>Наименование</t>
  </si>
  <si>
    <t xml:space="preserve">Заключенные договоры </t>
  </si>
  <si>
    <t>Аренда</t>
  </si>
  <si>
    <t>Безвозмездное пользование</t>
  </si>
  <si>
    <t>без льгот</t>
  </si>
  <si>
    <t>льготы</t>
  </si>
  <si>
    <t xml:space="preserve">* В случае отклонения планируемых показателей от ожидаемых и фактических более чем на 5% необходимо представить подробные обоснования и расчеты. </t>
  </si>
  <si>
    <t>на 2020г.</t>
  </si>
  <si>
    <t>Корректировка на фактическое снижение % изъятия за 2 отчетных года</t>
  </si>
  <si>
    <t xml:space="preserve">"ЕДИНЫЙ СЕЛЬСКОХОЗЯЙСТВЕННЫЙ НАЛОГ"   </t>
  </si>
  <si>
    <t>Фактическое поступление по ЕСХН  контингент</t>
  </si>
  <si>
    <t>Среднегодовые поступления за последние 5 лет</t>
  </si>
  <si>
    <t>2016 год</t>
  </si>
  <si>
    <t>Проект на 2021 год</t>
  </si>
  <si>
    <t>на 2021г.</t>
  </si>
  <si>
    <t>другие разовые (доходы по 13% - девиденды по 5-НДФЛ)</t>
  </si>
  <si>
    <t>объем оплаты труда 2017 г.  (отчет)</t>
  </si>
  <si>
    <t xml:space="preserve">фактическое поступление налога от ООТ в 2017 году контингент по отчету              </t>
  </si>
  <si>
    <t>поступление налога в 2017 году с учетом динамики проср.задолж.по з.пл. и с уч корр на пени, штр, донач</t>
  </si>
  <si>
    <t>% изъятия 2017 года (факт/V опл труда)</t>
  </si>
  <si>
    <t>контингент</t>
  </si>
  <si>
    <t>2021г</t>
  </si>
  <si>
    <t>2017 год</t>
  </si>
  <si>
    <t>2021 год</t>
  </si>
  <si>
    <t>Проект на 2022 год</t>
  </si>
  <si>
    <t>на 2022г.</t>
  </si>
  <si>
    <t>объем оплаты труда 2018 г.  (отчет)</t>
  </si>
  <si>
    <t xml:space="preserve">фактическое поступление налога от ООТ в 2018 году контингент по отчету              </t>
  </si>
  <si>
    <t>поступление налога в 2018 году с учетом динамики проср.задолж.по з.пл. и с уч корр на пени, штр, донач</t>
  </si>
  <si>
    <t>% изъятия 2018 года (факт/V опл труда)</t>
  </si>
  <si>
    <t>Корректировка на изменение объемов вычетов</t>
  </si>
  <si>
    <t>фактическое поступление налога по другим доходам  в 2018 году контингент по отчету (без инфл)</t>
  </si>
  <si>
    <t>фактическое поступление налога по другим доходам  в 2018 году контингент с учетом разовых поступлений</t>
  </si>
  <si>
    <t>другие разовые на 01.08.2019 г.</t>
  </si>
  <si>
    <t>Иностранные лица</t>
  </si>
  <si>
    <t>Прогноз 2022</t>
  </si>
  <si>
    <t>2022г</t>
  </si>
  <si>
    <t>2018 год</t>
  </si>
  <si>
    <t>2022 год</t>
  </si>
  <si>
    <t xml:space="preserve">Расчет налога на доходы физических лиц на 2021-2023гг  (по 1 вар- ту ООТ)  </t>
  </si>
  <si>
    <t>на 2023г.</t>
  </si>
  <si>
    <t>объем оплаты труда 2019 г.  (отчет)</t>
  </si>
  <si>
    <t xml:space="preserve">фактическое поступление налога от ООТ в 2019 году контингент по отчету              </t>
  </si>
  <si>
    <t>поступление налога в 2019 году с учетом динамики проср.задолж.по з.пл. и с уч корр на пени, штр, донач</t>
  </si>
  <si>
    <t>% изъятия 2019 года (факт/V опл труда)</t>
  </si>
  <si>
    <t>% средний скорректированный за 2019 год</t>
  </si>
  <si>
    <t>макс % изьятия м/ж скорр. за 2019 год факт. по МО и скорр. среднеобл.</t>
  </si>
  <si>
    <t>среднеобластной процент изъятия 2019 года скорректированный на изменение вычетов и на условия 2021 г.</t>
  </si>
  <si>
    <t>среднеобластной процент изъятия 2019-2021 годов скорректированный на изменение вычетов и на условия 2021 г.</t>
  </si>
  <si>
    <t>макс % изъятия м/ж скорр. за 3 года факт. по МО и скорр. среднеобл.</t>
  </si>
  <si>
    <t>% изъятия скорр МИН за 1 год и 3 года (рассчетный)</t>
  </si>
  <si>
    <t xml:space="preserve">объем оплаты труда на 2021г.               -1 вар-т </t>
  </si>
  <si>
    <t>ПРОГНОЗ  НДФЛ от ООТ  на 2021 г. по % изъятия скорр МИН за 1 год и 3 года (рассчетному)</t>
  </si>
  <si>
    <r>
      <t xml:space="preserve">фактическое поступление дивидендов (только по резидентам) контингент </t>
    </r>
    <r>
      <rPr>
        <sz val="10"/>
        <color indexed="10"/>
        <rFont val="Times New Roman"/>
        <family val="1"/>
      </rPr>
      <t>(исключенные из 1010201)</t>
    </r>
  </si>
  <si>
    <t>(доходы по  13% - дивиденды по 5-НДФЛ)</t>
  </si>
  <si>
    <r>
      <t xml:space="preserve">(доходы по  </t>
    </r>
    <r>
      <rPr>
        <sz val="10"/>
        <color indexed="10"/>
        <rFont val="Calibri"/>
        <family val="2"/>
      </rPr>
      <t xml:space="preserve">13% </t>
    </r>
    <r>
      <rPr>
        <sz val="10"/>
        <rFont val="Calibri"/>
        <family val="2"/>
      </rPr>
      <t xml:space="preserve">- дивиденды по </t>
    </r>
    <r>
      <rPr>
        <b/>
        <u val="single"/>
        <sz val="10"/>
        <rFont val="Calibri"/>
        <family val="2"/>
      </rPr>
      <t>5-НДФЛ</t>
    </r>
    <r>
      <rPr>
        <sz val="10"/>
        <rFont val="Calibri"/>
        <family val="2"/>
      </rPr>
      <t>)</t>
    </r>
  </si>
  <si>
    <t>среднее за 5 лет</t>
  </si>
  <si>
    <t>Прогноз дивидендов на 2021 год (ср факт за 2015-2019* индекс ввп на 2020 и на 2021гг)</t>
  </si>
  <si>
    <t>ПРОГНОЗ  НДФЛ  по др доходам  на 2021 г.  (факт 2018* I ввп 2019 * I ввп 2020* I ввп 2021)</t>
  </si>
  <si>
    <t>фактическое поступление налога по другим доходам  в 2019 году контингент по отчету (без инфл)</t>
  </si>
  <si>
    <t>фактическое поступление налога по другим доходам  в 2019 году контингент с учетом разовых поступлений</t>
  </si>
  <si>
    <t>ПРОГНОЗ  НДФЛ  по др доходам  на 2021 г.  (факт 2019 * I ввп 2020 * I ввп 2021)</t>
  </si>
  <si>
    <t>фактическое поступление налога по другим доходам  на 01.08.2020 г. контингент по отчету (без инфл)</t>
  </si>
  <si>
    <t>пени, штрафы, проценты  на 01.08.2020 г.</t>
  </si>
  <si>
    <t>доначисления, задолженность, другие   на 01.08.2020 г.</t>
  </si>
  <si>
    <t>фактическое поступление налога по другим доходам на 01.08.2020 г. контингент с учетом разовых поступлений</t>
  </si>
  <si>
    <t>ПРОГНОЗ  НДФЛ  по др доходам  на 2021 г.  (факт 01.08.2020 * I ввп 2021)</t>
  </si>
  <si>
    <t>ПРОГНОЗ  НДФЛ по др доходам без ин фл на 2020 г.   (прогноз по 2018 + прогноз по 2019 + прогноз по  7 мес. 2020)/3</t>
  </si>
  <si>
    <t>факт 01.01.2019г. (контингент по дох. иностр.физ.л.)</t>
  </si>
  <si>
    <r>
      <t xml:space="preserve">факт 01.01.2020г. (контингент по дох. иностр.физ.л.) это 100%  </t>
    </r>
    <r>
      <rPr>
        <b/>
        <sz val="10"/>
        <rFont val="Times New Roman"/>
        <family val="1"/>
      </rPr>
      <t>Расчет: (85,5/85%)</t>
    </r>
  </si>
  <si>
    <t>Прогноз ИНФЛ на 2021 (среднее факт 2018-2019*I ввп 2020г*I ввп 2021г)</t>
  </si>
  <si>
    <t>НДФЛ  ВСЕГО  контингент на 2021г. (ООТ+дивиденды+ др дох +ин фл 100%)</t>
  </si>
  <si>
    <t>НДФЛ  ВСЕГО  контингент на 2021г. (ООТ+дивиденды+ др дох И без ин фл)</t>
  </si>
  <si>
    <r>
      <rPr>
        <sz val="12"/>
        <rFont val="Times New Roman"/>
        <family val="1"/>
      </rPr>
      <t xml:space="preserve">Справочно: бюджет субъекта:  </t>
    </r>
    <r>
      <rPr>
        <b/>
        <sz val="12"/>
        <rFont val="Times New Roman"/>
        <family val="1"/>
      </rPr>
      <t>НДФЛ  ВСЕГО  контингент в БЮДЖЕТ СУБЪЕКТА на 2021г. (ООТ+дивиденды+др дох + 100% инфл)</t>
    </r>
  </si>
  <si>
    <t xml:space="preserve">объем оплаты труда на 2022г.               -1 вар-т </t>
  </si>
  <si>
    <t>(прогноз 2021г. по ООТ * рост ООТ на 2022 по 1 вар.) + (прогноз 2021 по дивидендам *инд. ввп 2022 по 1 вар.)+(прогноз 2021 по др.дох *инд.ввп 2022 по 1 вар.)+(прогноз 2021 по инфл *инд. ввп 2022 по 1 вар.)</t>
  </si>
  <si>
    <r>
      <t xml:space="preserve">налог от ФОТ по </t>
    </r>
    <r>
      <rPr>
        <b/>
        <sz val="10"/>
        <rFont val="Times New Roman"/>
        <family val="1"/>
      </rPr>
      <t>1 вар.</t>
    </r>
  </si>
  <si>
    <t xml:space="preserve">объем оплаты труда на 2023г.               -1 вар-т </t>
  </si>
  <si>
    <t>Прогноз 2023</t>
  </si>
  <si>
    <t>(прогноз 2022г. по ООТ * рост ООТ на 2023 по 1 вар.) + (прогноз 2022 по дивидендам *инд.ввп 2023 по 1 вар.)+(прогноз 2022 по др.дох *инд.ввп 2023 по 1 вар.)+(прогноз 2022 по инфл *инд.ввп 2023 по 1 вар.)</t>
  </si>
  <si>
    <r>
      <t>налог от ФОТ по</t>
    </r>
    <r>
      <rPr>
        <b/>
        <sz val="10"/>
        <rFont val="Times New Roman"/>
        <family val="1"/>
      </rPr>
      <t xml:space="preserve"> 1 вар.</t>
    </r>
  </si>
  <si>
    <t>2023г</t>
  </si>
  <si>
    <t xml:space="preserve"> в бюджет муниципального образования на 2021-2023 годы</t>
  </si>
  <si>
    <t>Пояснение причин отклонения</t>
  </si>
  <si>
    <t>2019 год</t>
  </si>
  <si>
    <t>8 месяцев 2020 года</t>
  </si>
  <si>
    <t>Справка Уйского УСХ и П о ср. урожайности</t>
  </si>
  <si>
    <t>2023 год</t>
  </si>
  <si>
    <t>Фактическое поступление в 2019 году</t>
  </si>
  <si>
    <t>Ожидаемое поступление в 2020 году</t>
  </si>
  <si>
    <t>Темп роста 2020 г. к 2019 г.</t>
  </si>
  <si>
    <t>Фактическое поступление за 2019 год</t>
  </si>
  <si>
    <t>Проект на 2023 год</t>
  </si>
  <si>
    <t>Сумма, тыс. руб.</t>
  </si>
  <si>
    <t>НАЛОГИ НА ИМУЩЕСТВО</t>
  </si>
  <si>
    <t>000 1 06 00000 00 0000 000</t>
  </si>
  <si>
    <t>Налог на имущество физических лиц</t>
  </si>
  <si>
    <t>000 1 06 01000 10 0000 000</t>
  </si>
  <si>
    <t>000 1 06 06000 10 0000 000</t>
  </si>
  <si>
    <t>Земельный налог</t>
  </si>
  <si>
    <t>Структура доходов бюджета Масловского сельского поселения на 2021 год и на плановый период 2022 и 2023 годов</t>
  </si>
  <si>
    <t>000 1 08 04000 01 0000 000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</si>
  <si>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</si>
  <si>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Масловское сельское поселение</t>
  </si>
  <si>
    <t>контнгент</t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</si>
  <si>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2021 год  </t>
    </r>
    <r>
      <rPr>
        <sz val="12"/>
        <color indexed="18"/>
        <rFont val="Times New Roman Cyr"/>
        <family val="0"/>
      </rPr>
      <t xml:space="preserve">                       (с учетом роста продукции сельского хозяйства в сопоставимой оценке в 2021 году) </t>
    </r>
    <r>
      <rPr>
        <b/>
        <sz val="12"/>
        <color indexed="18"/>
        <rFont val="Times New Roman Cyr"/>
        <family val="0"/>
      </rPr>
      <t>контингент</t>
    </r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</si>
  <si>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2022 год        </t>
    </r>
    <r>
      <rPr>
        <sz val="12"/>
        <color indexed="18"/>
        <rFont val="Times New Roman Cyr"/>
        <family val="0"/>
      </rPr>
      <t xml:space="preserve">                 (с учетом роста продукции сельского хозяйствав сопоставимой оценке в 2022 году) </t>
    </r>
    <r>
      <rPr>
        <b/>
        <sz val="12"/>
        <color indexed="18"/>
        <rFont val="Times New Roman Cyr"/>
        <family val="0"/>
      </rPr>
      <t>контингент</t>
    </r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</si>
  <si>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2023 год  </t>
    </r>
    <r>
      <rPr>
        <sz val="12"/>
        <color indexed="18"/>
        <rFont val="Times New Roman Cyr"/>
        <family val="0"/>
      </rPr>
      <t xml:space="preserve">                       (с учетом роста продукции сельского хозяйства в сопоставимой оценке в 2023 году) </t>
    </r>
    <r>
      <rPr>
        <b/>
        <sz val="12"/>
        <color indexed="18"/>
        <rFont val="Times New Roman Cyr"/>
        <family val="0"/>
      </rPr>
      <t>контингент</t>
    </r>
  </si>
  <si>
    <t>"НАЛОГ НА ИМУЩЕСТВО ФИЗИЧЕСКИХ ЛИЦ"</t>
  </si>
  <si>
    <t xml:space="preserve"> в местный бюджет муниципального образования на 2021-2023 годы</t>
  </si>
  <si>
    <t>КБК 000 1 06 01000 00 0000 110</t>
  </si>
  <si>
    <t>Наименование территории</t>
  </si>
  <si>
    <t>Сумма налога подлежащая уплате в бюджет (налоговая отчетность 5-МН за 2019 год)</t>
  </si>
  <si>
    <t>Ожидаемое поступление по налогу в 2020 году (с учетом сребнеобластной собираемости (минимальный за 2 года) 86,78 %)</t>
  </si>
  <si>
    <t xml:space="preserve">Проект на  2021 год с учетом среднего темпа роста кадастровой стоимости  за 2017-2019гг </t>
  </si>
  <si>
    <t>Проект на  2022 год с учетом темпа роста кадастровой стоимости по данным налоговых органов (102,0%)</t>
  </si>
  <si>
    <t>Проект на  2023 год с учетом темпа роста кадастровой стоимости по данным налоговых органов (100,2%)</t>
  </si>
  <si>
    <t xml:space="preserve">Расчет проектируемого поступления земельного налога по Масловскому сельскому поселению на 2021 - 2023 гг. </t>
  </si>
  <si>
    <t xml:space="preserve"> (  городскому, сельскому поселению )</t>
  </si>
  <si>
    <t>№
 п./п.</t>
  </si>
  <si>
    <t>Категория и (или) вид использования земель</t>
  </si>
  <si>
    <t>Кадастровая стоимость земельных участков, облагаемых земельным налогом</t>
  </si>
  <si>
    <t>Площадь земель, облагаемая земельным налогом, но не имеющих кадастровой стоимости</t>
  </si>
  <si>
    <t>Средний удельный показатель кадастровой стоимости категории и (или) вида использования земель *</t>
  </si>
  <si>
    <t>Расчетная кадастровая стоимость земельных участков, не имеющих кадастровой
 стоимости **</t>
  </si>
  <si>
    <t>Суммарная кадастровая стоимость</t>
  </si>
  <si>
    <t>Ставка земельного налога по нормативному правовому акту муниципального образования</t>
  </si>
  <si>
    <t xml:space="preserve">Земельный налог на 2020 год   </t>
  </si>
  <si>
    <t xml:space="preserve">Земельный налог на 2021 год   </t>
  </si>
  <si>
    <t xml:space="preserve">Земельный налог на 2022 год   </t>
  </si>
  <si>
    <t xml:space="preserve">Земельный налог на 2023 год   </t>
  </si>
  <si>
    <t>(руб.)</t>
  </si>
  <si>
    <t>(кв.м)</t>
  </si>
  <si>
    <t>(руб./кв.м)</t>
  </si>
  <si>
    <t>%</t>
  </si>
  <si>
    <t>руб.</t>
  </si>
  <si>
    <t>6 (гр.4*гр.5)</t>
  </si>
  <si>
    <t>7 (гр.3+гр.6)</t>
  </si>
  <si>
    <t>Земли сельскохозяйственного назначения, всего</t>
  </si>
  <si>
    <t xml:space="preserve"> 1.1</t>
  </si>
  <si>
    <t>в том числе земли, находящиеся в долевой собственности граждан</t>
  </si>
  <si>
    <t>Земли  населенных пунктов</t>
  </si>
  <si>
    <t xml:space="preserve"> 2.1</t>
  </si>
  <si>
    <t>Земельные участки, выделенные для жилищного строительства</t>
  </si>
  <si>
    <t xml:space="preserve"> 2.2</t>
  </si>
  <si>
    <t>Земли, занятые  жилищным фондом,</t>
  </si>
  <si>
    <t>в том числе:</t>
  </si>
  <si>
    <t xml:space="preserve"> 2.2.1</t>
  </si>
  <si>
    <t>многоэтажный жилой фонд</t>
  </si>
  <si>
    <t>индивидуальный жилой фонд</t>
  </si>
  <si>
    <t xml:space="preserve"> 2.3</t>
  </si>
  <si>
    <t xml:space="preserve">Земли сельхоз использования, в том числе земельные участки, предоставленные гражданам для личного подсобного хозяйства, садоводства, огородничества или животноводства, а также дачного хозяйства </t>
  </si>
  <si>
    <t xml:space="preserve"> 2.4</t>
  </si>
  <si>
    <t>Земельные участки занятые гаражно-строительными кооперативами  и индивидуальными гаражами граждан</t>
  </si>
  <si>
    <t xml:space="preserve"> 2.5</t>
  </si>
  <si>
    <t>Земельные участки под промышленными объектами</t>
  </si>
  <si>
    <t xml:space="preserve"> 2.6</t>
  </si>
  <si>
    <t>Земельные участки , предоставленные гражданам и юридическим лицам для иных целей</t>
  </si>
  <si>
    <t xml:space="preserve">Земли промышленности и транспорта вне населенных пунктов </t>
  </si>
  <si>
    <t>Земли лесного фонда</t>
  </si>
  <si>
    <t>Земли водного фонда</t>
  </si>
  <si>
    <t>Прочие земли</t>
  </si>
  <si>
    <t xml:space="preserve">Итого по муниципальному образованию                                                                                                                                                             </t>
  </si>
  <si>
    <r>
      <t xml:space="preserve">Справочно: </t>
    </r>
    <r>
      <rPr>
        <sz val="12"/>
        <rFont val="Times New Roman"/>
        <family val="1"/>
      </rPr>
      <t>Объем выпадающих доходов по земельному налогу, (тыс.руб.), в том числе:</t>
    </r>
  </si>
  <si>
    <t>из-за налоговых льгот предоставляемых на федеральном уровне:</t>
  </si>
  <si>
    <t xml:space="preserve">из-за налоговых льгот, предоставляемых нормативными правовыми актами  представительных органов муниципальных образований,ВСЕГО, </t>
  </si>
  <si>
    <t>муниципальным учреждениям</t>
  </si>
  <si>
    <t xml:space="preserve">областным учреждениям </t>
  </si>
  <si>
    <t xml:space="preserve">другим категориям </t>
  </si>
  <si>
    <t>* Для земельных участков, которые не имеют кадастровую стоимость.</t>
  </si>
  <si>
    <t>** Кадастровая стоимость определяется как произведение удельного показателя кадастровой стоимости земель на площадь земельного участка.</t>
  </si>
  <si>
    <t>Примечание: В таблицу должны быть внесены данные по  землям  подлежащим налогообложению, за исключением земельных участков в отношении которых налогоплательщикам предоставлены льготы</t>
  </si>
  <si>
    <t>Форма расчета проектируемого поступления по статье "Государственная     пошлина     за     совершение нотариальных действий" в бюджет муниципального образования на 2021-2023 годы</t>
  </si>
  <si>
    <t xml:space="preserve">КБК 000 1 08 04020 01 0000 110 </t>
  </si>
  <si>
    <t>"Прочие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)"</t>
  </si>
  <si>
    <t>КБК: 000 111 09040 00 0000 120</t>
  </si>
  <si>
    <t>в бюджет МО  на 2021-2023 годы</t>
  </si>
  <si>
    <t xml:space="preserve">Фактическое поступление за 2017 год          </t>
  </si>
  <si>
    <t xml:space="preserve">Фактическое поступление за 2018 год   </t>
  </si>
  <si>
    <t>Сумма тыс. рублей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</si>
</sst>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"/>
    <numFmt numFmtId="166" formatCode="_-* #,##0\ &quot;р.&quot;_-;\-* #,##0\ &quot;р.&quot;_-;_-* &quot;-&quot;\ &quot;р.&quot;_-;_-@_-"/>
    <numFmt numFmtId="167" formatCode="_(&quot;$&quot;* #,##0.00_);_(&quot;$&quot;* \(#,##0.00\);_(&quot;$&quot;* &quot;-&quot;??_);_(@_)"/>
    <numFmt numFmtId="168" formatCode="0.0"/>
    <numFmt numFmtId="169" formatCode="#,##0.000"/>
    <numFmt numFmtId="170" formatCode="#,##0.0_ ;[Red]\-#,##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2"/>
      <name val="Times New Roman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2"/>
      <color indexed="18"/>
      <name val="Times New Roman"/>
      <family val="1"/>
    </font>
    <font>
      <sz val="12"/>
      <name val="Times New Roman Cyr"/>
      <family val="1"/>
    </font>
    <font>
      <sz val="13"/>
      <color indexed="56"/>
      <name val="Times New Roman"/>
      <family val="1"/>
    </font>
    <font>
      <i/>
      <sz val="12"/>
      <name val="Times New Roman Cyr"/>
      <family val="0"/>
    </font>
    <font>
      <b/>
      <i/>
      <sz val="11"/>
      <color indexed="12"/>
      <name val="Arial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8"/>
      <name val="Times New Roman"/>
      <family val="1"/>
    </font>
    <font>
      <sz val="16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i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2"/>
      <color indexed="62"/>
      <name val="Times New Roman"/>
      <family val="1"/>
    </font>
    <font>
      <sz val="9"/>
      <name val="Times New Roman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i/>
      <sz val="16"/>
      <name val="Times New Roman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u val="single"/>
      <sz val="9"/>
      <name val="Arial Cyr"/>
      <family val="0"/>
    </font>
    <font>
      <sz val="10"/>
      <color indexed="10"/>
      <name val="Times New Roman"/>
      <family val="1"/>
    </font>
    <font>
      <b/>
      <u val="single"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name val="Times New Roman Cyr"/>
      <family val="0"/>
    </font>
    <font>
      <sz val="12"/>
      <color indexed="8"/>
      <name val="Times New Roman"/>
      <family val="2"/>
    </font>
    <font>
      <sz val="16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sz val="13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sz val="12"/>
      <color indexed="36"/>
      <name val="Times New Roman Cyr"/>
      <family val="0"/>
    </font>
    <font>
      <sz val="10"/>
      <color indexed="36"/>
      <name val="Times New Roman Cy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7030A0"/>
      <name val="Calibri"/>
      <family val="2"/>
    </font>
    <font>
      <b/>
      <sz val="12"/>
      <color rgb="FF000066"/>
      <name val="Times New Roman Cyr"/>
      <family val="1"/>
    </font>
    <font>
      <sz val="12"/>
      <color rgb="FF000066"/>
      <name val="Times New Roman Cyr"/>
      <family val="1"/>
    </font>
    <font>
      <sz val="12"/>
      <color rgb="FF7030A0"/>
      <name val="Times New Roman Cyr"/>
      <family val="0"/>
    </font>
    <font>
      <sz val="10"/>
      <color rgb="FF7030A0"/>
      <name val="Times New Roman Cyr"/>
      <family val="0"/>
    </font>
    <font>
      <sz val="14"/>
      <color rgb="FF000066"/>
      <name val="Times New Roman Cyr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6" fillId="0" borderId="0">
      <alignment/>
      <protection locked="0"/>
    </xf>
    <xf numFmtId="166" fontId="6" fillId="0" borderId="0">
      <alignment/>
      <protection locked="0"/>
    </xf>
    <xf numFmtId="166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2" applyNumberFormat="0" applyAlignment="0" applyProtection="0"/>
    <xf numFmtId="0" fontId="76" fillId="27" borderId="3" applyNumberFormat="0" applyAlignment="0" applyProtection="0"/>
    <xf numFmtId="0" fontId="7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28" borderId="8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8" fillId="0" borderId="0">
      <alignment/>
      <protection/>
    </xf>
    <xf numFmtId="0" fontId="73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  <xf numFmtId="166" fontId="6" fillId="0" borderId="0">
      <alignment/>
      <protection locked="0"/>
    </xf>
  </cellStyleXfs>
  <cellXfs count="2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75" applyFont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65" fontId="35" fillId="0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3" fontId="36" fillId="0" borderId="11" xfId="0" applyNumberFormat="1" applyFont="1" applyFill="1" applyBorder="1" applyAlignment="1">
      <alignment horizontal="left" vertical="center" wrapText="1"/>
    </xf>
    <xf numFmtId="165" fontId="36" fillId="0" borderId="11" xfId="0" applyNumberFormat="1" applyFont="1" applyFill="1" applyBorder="1" applyAlignment="1">
      <alignment vertical="center"/>
    </xf>
    <xf numFmtId="4" fontId="36" fillId="0" borderId="11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38" fillId="0" borderId="0" xfId="59" applyFont="1" applyAlignment="1">
      <alignment wrapText="1"/>
      <protection/>
    </xf>
    <xf numFmtId="0" fontId="0" fillId="0" borderId="0" xfId="59">
      <alignment/>
      <protection/>
    </xf>
    <xf numFmtId="0" fontId="38" fillId="0" borderId="0" xfId="59" applyFont="1">
      <alignment/>
      <protection/>
    </xf>
    <xf numFmtId="0" fontId="24" fillId="0" borderId="0" xfId="59" applyFont="1">
      <alignment/>
      <protection/>
    </xf>
    <xf numFmtId="0" fontId="39" fillId="0" borderId="0" xfId="59" applyFont="1">
      <alignment/>
      <protection/>
    </xf>
    <xf numFmtId="168" fontId="0" fillId="0" borderId="0" xfId="0" applyNumberFormat="1" applyAlignment="1">
      <alignment/>
    </xf>
    <xf numFmtId="4" fontId="26" fillId="0" borderId="11" xfId="0" applyNumberFormat="1" applyFont="1" applyBorder="1" applyAlignment="1">
      <alignment vertical="center"/>
    </xf>
    <xf numFmtId="0" fontId="73" fillId="0" borderId="0" xfId="62">
      <alignment/>
      <protection/>
    </xf>
    <xf numFmtId="0" fontId="90" fillId="0" borderId="11" xfId="59" applyFont="1" applyFill="1" applyBorder="1" applyAlignment="1">
      <alignment horizontal="center" vertical="center" wrapText="1"/>
      <protection/>
    </xf>
    <xf numFmtId="0" fontId="73" fillId="0" borderId="11" xfId="62" applyBorder="1">
      <alignment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169" fontId="73" fillId="0" borderId="11" xfId="62" applyNumberFormat="1" applyFill="1" applyBorder="1" applyAlignment="1">
      <alignment horizontal="right"/>
      <protection/>
    </xf>
    <xf numFmtId="0" fontId="18" fillId="0" borderId="11" xfId="62" applyFont="1" applyFill="1" applyBorder="1" applyAlignment="1">
      <alignment vertical="center" wrapText="1"/>
      <protection/>
    </xf>
    <xf numFmtId="4" fontId="68" fillId="0" borderId="11" xfId="62" applyNumberFormat="1" applyFont="1" applyFill="1" applyBorder="1">
      <alignment/>
      <protection/>
    </xf>
    <xf numFmtId="4" fontId="73" fillId="0" borderId="11" xfId="62" applyNumberFormat="1" applyFill="1" applyBorder="1">
      <alignment/>
      <protection/>
    </xf>
    <xf numFmtId="175" fontId="73" fillId="0" borderId="11" xfId="62" applyNumberFormat="1" applyBorder="1">
      <alignment/>
      <protection/>
    </xf>
    <xf numFmtId="0" fontId="88" fillId="0" borderId="11" xfId="62" applyFont="1" applyBorder="1">
      <alignment/>
      <protection/>
    </xf>
    <xf numFmtId="0" fontId="73" fillId="0" borderId="11" xfId="62" applyFont="1" applyBorder="1">
      <alignment/>
      <protection/>
    </xf>
    <xf numFmtId="175" fontId="73" fillId="0" borderId="11" xfId="62" applyNumberFormat="1" applyFont="1" applyBorder="1">
      <alignment/>
      <protection/>
    </xf>
    <xf numFmtId="165" fontId="73" fillId="0" borderId="11" xfId="62" applyNumberFormat="1" applyFill="1" applyBorder="1">
      <alignment/>
      <protection/>
    </xf>
    <xf numFmtId="0" fontId="15" fillId="6" borderId="11" xfId="62" applyFont="1" applyFill="1" applyBorder="1" applyAlignment="1">
      <alignment horizontal="center" vertical="center" wrapText="1"/>
      <protection/>
    </xf>
    <xf numFmtId="0" fontId="91" fillId="0" borderId="11" xfId="62" applyFont="1" applyBorder="1" applyAlignment="1">
      <alignment vertical="center" wrapText="1"/>
      <protection/>
    </xf>
    <xf numFmtId="0" fontId="42" fillId="0" borderId="11" xfId="59" applyFont="1" applyFill="1" applyBorder="1" applyAlignment="1">
      <alignment horizontal="left" vertical="center" wrapText="1"/>
      <protection/>
    </xf>
    <xf numFmtId="3" fontId="0" fillId="0" borderId="11" xfId="59" applyNumberFormat="1" applyFill="1" applyBorder="1">
      <alignment/>
      <protection/>
    </xf>
    <xf numFmtId="165" fontId="0" fillId="0" borderId="11" xfId="59" applyNumberFormat="1" applyFill="1" applyBorder="1">
      <alignment/>
      <protection/>
    </xf>
    <xf numFmtId="0" fontId="43" fillId="0" borderId="11" xfId="59" applyFont="1" applyFill="1" applyBorder="1" applyAlignment="1">
      <alignment horizontal="left" vertical="center" wrapText="1"/>
      <protection/>
    </xf>
    <xf numFmtId="4" fontId="73" fillId="0" borderId="11" xfId="62" applyNumberFormat="1" applyFill="1" applyBorder="1" applyAlignment="1">
      <alignment horizontal="center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6" fillId="13" borderId="11" xfId="62" applyFont="1" applyFill="1" applyBorder="1" applyAlignment="1">
      <alignment horizontal="center" vertical="center" wrapText="1"/>
      <protection/>
    </xf>
    <xf numFmtId="170" fontId="73" fillId="0" borderId="11" xfId="62" applyNumberFormat="1" applyFill="1" applyBorder="1">
      <alignment/>
      <protection/>
    </xf>
    <xf numFmtId="1" fontId="92" fillId="0" borderId="11" xfId="62" applyNumberFormat="1" applyFont="1" applyBorder="1">
      <alignment/>
      <protection/>
    </xf>
    <xf numFmtId="0" fontId="73" fillId="0" borderId="0" xfId="62" applyBorder="1">
      <alignment/>
      <protection/>
    </xf>
    <xf numFmtId="0" fontId="93" fillId="0" borderId="0" xfId="59" applyFont="1" applyFill="1" applyBorder="1" applyAlignment="1">
      <alignment vertical="center"/>
      <protection/>
    </xf>
    <xf numFmtId="0" fontId="94" fillId="0" borderId="0" xfId="59" applyFont="1" applyFill="1" applyBorder="1" applyAlignment="1">
      <alignment vertical="center"/>
      <protection/>
    </xf>
    <xf numFmtId="0" fontId="94" fillId="0" borderId="0" xfId="59" applyFont="1" applyFill="1" applyBorder="1" applyAlignment="1">
      <alignment horizontal="center" vertical="center"/>
      <protection/>
    </xf>
    <xf numFmtId="0" fontId="94" fillId="0" borderId="11" xfId="59" applyFont="1" applyFill="1" applyBorder="1" applyAlignment="1">
      <alignment horizontal="center" vertical="top" wrapText="1"/>
      <protection/>
    </xf>
    <xf numFmtId="0" fontId="94" fillId="0" borderId="0" xfId="59" applyFont="1" applyFill="1" applyBorder="1" applyAlignment="1">
      <alignment horizontal="center" vertical="center"/>
      <protection/>
    </xf>
    <xf numFmtId="164" fontId="94" fillId="0" borderId="11" xfId="59" applyNumberFormat="1" applyFont="1" applyFill="1" applyBorder="1" applyAlignment="1">
      <alignment horizontal="center" vertical="center" wrapText="1"/>
      <protection/>
    </xf>
    <xf numFmtId="10" fontId="94" fillId="0" borderId="11" xfId="59" applyNumberFormat="1" applyFont="1" applyFill="1" applyBorder="1" applyAlignment="1">
      <alignment horizontal="center" vertical="center" wrapText="1"/>
      <protection/>
    </xf>
    <xf numFmtId="0" fontId="94" fillId="0" borderId="11" xfId="59" applyFont="1" applyFill="1" applyBorder="1" applyAlignment="1">
      <alignment horizontal="center" vertical="center"/>
      <protection/>
    </xf>
    <xf numFmtId="10" fontId="94" fillId="0" borderId="11" xfId="59" applyNumberFormat="1" applyFont="1" applyFill="1" applyBorder="1" applyAlignment="1">
      <alignment horizontal="center" vertical="top" wrapText="1"/>
      <protection/>
    </xf>
    <xf numFmtId="10" fontId="94" fillId="0" borderId="11" xfId="59" applyNumberFormat="1" applyFont="1" applyFill="1" applyBorder="1" applyAlignment="1">
      <alignment horizontal="center" vertical="center"/>
      <protection/>
    </xf>
    <xf numFmtId="0" fontId="94" fillId="0" borderId="11" xfId="59" applyFont="1" applyFill="1" applyBorder="1" applyAlignment="1">
      <alignment vertical="center"/>
      <protection/>
    </xf>
    <xf numFmtId="0" fontId="94" fillId="0" borderId="11" xfId="59" applyFont="1" applyFill="1" applyBorder="1" applyAlignment="1">
      <alignment vertical="center" wrapText="1"/>
      <protection/>
    </xf>
    <xf numFmtId="0" fontId="94" fillId="0" borderId="0" xfId="59" applyFont="1" applyFill="1" applyBorder="1" applyAlignment="1">
      <alignment vertical="center"/>
      <protection/>
    </xf>
    <xf numFmtId="0" fontId="95" fillId="0" borderId="11" xfId="59" applyFont="1" applyFill="1" applyBorder="1" applyAlignment="1">
      <alignment horizontal="center" vertical="center" wrapText="1"/>
      <protection/>
    </xf>
    <xf numFmtId="165" fontId="95" fillId="0" borderId="11" xfId="59" applyNumberFormat="1" applyFont="1" applyFill="1" applyBorder="1" applyAlignment="1">
      <alignment vertical="center"/>
      <protection/>
    </xf>
    <xf numFmtId="0" fontId="95" fillId="0" borderId="11" xfId="59" applyFont="1" applyFill="1" applyBorder="1" applyAlignment="1">
      <alignment vertical="center"/>
      <protection/>
    </xf>
    <xf numFmtId="1" fontId="95" fillId="0" borderId="11" xfId="59" applyNumberFormat="1" applyFont="1" applyFill="1" applyBorder="1" applyAlignment="1">
      <alignment vertical="center"/>
      <protection/>
    </xf>
    <xf numFmtId="0" fontId="96" fillId="0" borderId="11" xfId="59" applyFont="1" applyFill="1" applyBorder="1" applyAlignment="1">
      <alignment vertical="center" wrapText="1"/>
      <protection/>
    </xf>
    <xf numFmtId="0" fontId="5" fillId="0" borderId="0" xfId="59" applyFont="1" applyFill="1" applyBorder="1" applyAlignment="1">
      <alignment vertical="center"/>
      <protection/>
    </xf>
    <xf numFmtId="0" fontId="94" fillId="0" borderId="11" xfId="59" applyFont="1" applyBorder="1" applyAlignment="1">
      <alignment horizontal="center" vertical="center" wrapText="1"/>
      <protection/>
    </xf>
    <xf numFmtId="0" fontId="94" fillId="0" borderId="11" xfId="59" applyFont="1" applyFill="1" applyBorder="1" applyAlignment="1">
      <alignment horizontal="right" vertical="center"/>
      <protection/>
    </xf>
    <xf numFmtId="1" fontId="94" fillId="0" borderId="11" xfId="59" applyNumberFormat="1" applyFont="1" applyBorder="1" applyAlignment="1">
      <alignment horizontal="right" vertical="center" wrapText="1"/>
      <protection/>
    </xf>
    <xf numFmtId="1" fontId="94" fillId="0" borderId="11" xfId="59" applyNumberFormat="1" applyFont="1" applyFill="1" applyBorder="1" applyAlignment="1">
      <alignment horizontal="right" vertical="center"/>
      <protection/>
    </xf>
    <xf numFmtId="1" fontId="5" fillId="0" borderId="11" xfId="59" applyNumberFormat="1" applyFont="1" applyBorder="1" applyAlignment="1">
      <alignment horizontal="righ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/>
      <protection locked="0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4" fontId="22" fillId="0" borderId="12" xfId="0" applyNumberFormat="1" applyFont="1" applyFill="1" applyBorder="1" applyAlignment="1" applyProtection="1">
      <alignment vertical="top" wrapText="1"/>
      <protection locked="0"/>
    </xf>
    <xf numFmtId="4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4" fontId="2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2" fillId="33" borderId="12" xfId="0" applyNumberFormat="1" applyFont="1" applyFill="1" applyBorder="1" applyAlignment="1" applyProtection="1">
      <alignment horizontal="right" vertical="top" wrapText="1"/>
      <protection/>
    </xf>
    <xf numFmtId="4" fontId="23" fillId="0" borderId="11" xfId="0" applyNumberFormat="1" applyFont="1" applyFill="1" applyBorder="1" applyAlignment="1" applyProtection="1">
      <alignment/>
      <protection locked="0"/>
    </xf>
    <xf numFmtId="4" fontId="22" fillId="0" borderId="12" xfId="0" applyNumberFormat="1" applyFont="1" applyBorder="1" applyAlignment="1" applyProtection="1">
      <alignment horizontal="center" vertical="top" wrapText="1"/>
      <protection locked="0"/>
    </xf>
    <xf numFmtId="4" fontId="16" fillId="0" borderId="0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4" fontId="22" fillId="33" borderId="11" xfId="0" applyNumberFormat="1" applyFont="1" applyFill="1" applyBorder="1" applyAlignment="1" applyProtection="1">
      <alignment horizontal="right" vertical="top" wrapText="1"/>
      <protection/>
    </xf>
    <xf numFmtId="4" fontId="2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2" fillId="0" borderId="16" xfId="0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left" vertical="top" wrapText="1"/>
    </xf>
    <xf numFmtId="4" fontId="22" fillId="0" borderId="17" xfId="0" applyNumberFormat="1" applyFont="1" applyFill="1" applyBorder="1" applyAlignment="1" applyProtection="1">
      <alignment horizontal="left" vertical="top" wrapText="1"/>
      <protection locked="0"/>
    </xf>
    <xf numFmtId="4" fontId="22" fillId="0" borderId="17" xfId="0" applyNumberFormat="1" applyFont="1" applyFill="1" applyBorder="1" applyAlignment="1" applyProtection="1">
      <alignment horizontal="center" vertical="top" wrapText="1"/>
      <protection locked="0"/>
    </xf>
    <xf numFmtId="4" fontId="23" fillId="0" borderId="12" xfId="0" applyNumberFormat="1" applyFont="1" applyFill="1" applyBorder="1" applyAlignment="1" applyProtection="1">
      <alignment/>
      <protection locked="0"/>
    </xf>
    <xf numFmtId="4" fontId="22" fillId="33" borderId="17" xfId="0" applyNumberFormat="1" applyFont="1" applyFill="1" applyBorder="1" applyAlignment="1" applyProtection="1">
      <alignment horizontal="right" vertical="top" wrapText="1"/>
      <protection/>
    </xf>
    <xf numFmtId="4" fontId="2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2" fillId="0" borderId="17" xfId="0" applyNumberFormat="1" applyFont="1" applyFill="1" applyBorder="1" applyAlignment="1" applyProtection="1">
      <alignment horizontal="left" vertical="top" wrapText="1"/>
      <protection/>
    </xf>
    <xf numFmtId="4" fontId="22" fillId="0" borderId="17" xfId="0" applyNumberFormat="1" applyFont="1" applyFill="1" applyBorder="1" applyAlignment="1" applyProtection="1">
      <alignment horizontal="center" vertical="top" wrapText="1"/>
      <protection/>
    </xf>
    <xf numFmtId="4" fontId="22" fillId="0" borderId="12" xfId="0" applyNumberFormat="1" applyFont="1" applyFill="1" applyBorder="1" applyAlignment="1" applyProtection="1">
      <alignment horizontal="center" vertical="top" wrapText="1"/>
      <protection/>
    </xf>
    <xf numFmtId="4" fontId="22" fillId="33" borderId="12" xfId="0" applyNumberFormat="1" applyFont="1" applyFill="1" applyBorder="1" applyAlignment="1" applyProtection="1">
      <alignment horizontal="center" vertical="top" wrapText="1"/>
      <protection/>
    </xf>
    <xf numFmtId="4" fontId="23" fillId="0" borderId="11" xfId="0" applyNumberFormat="1" applyFont="1" applyFill="1" applyBorder="1" applyAlignment="1" applyProtection="1">
      <alignment/>
      <protection/>
    </xf>
    <xf numFmtId="4" fontId="23" fillId="0" borderId="12" xfId="0" applyNumberFormat="1" applyFont="1" applyFill="1" applyBorder="1" applyAlignment="1" applyProtection="1">
      <alignment/>
      <protection/>
    </xf>
    <xf numFmtId="4" fontId="22" fillId="0" borderId="12" xfId="0" applyNumberFormat="1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>
      <alignment horizontal="right" vertical="top" wrapText="1"/>
    </xf>
    <xf numFmtId="4" fontId="22" fillId="0" borderId="18" xfId="0" applyNumberFormat="1" applyFont="1" applyFill="1" applyBorder="1" applyAlignment="1" applyProtection="1">
      <alignment horizontal="left" vertical="top" wrapText="1"/>
      <protection locked="0"/>
    </xf>
    <xf numFmtId="4" fontId="2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" fontId="23" fillId="0" borderId="16" xfId="0" applyNumberFormat="1" applyFont="1" applyFill="1" applyBorder="1" applyAlignment="1" applyProtection="1">
      <alignment/>
      <protection locked="0"/>
    </xf>
    <xf numFmtId="4" fontId="22" fillId="0" borderId="15" xfId="0" applyNumberFormat="1" applyFont="1" applyFill="1" applyBorder="1" applyAlignment="1" applyProtection="1">
      <alignment horizontal="center" vertical="top" wrapText="1"/>
      <protection locked="0"/>
    </xf>
    <xf numFmtId="4" fontId="22" fillId="0" borderId="11" xfId="0" applyNumberFormat="1" applyFont="1" applyFill="1" applyBorder="1" applyAlignment="1" applyProtection="1">
      <alignment horizontal="left" vertical="top" wrapText="1"/>
      <protection locked="0"/>
    </xf>
    <xf numFmtId="4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5" xfId="0" applyNumberFormat="1" applyFont="1" applyBorder="1" applyAlignment="1">
      <alignment horizontal="center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4" fontId="22" fillId="0" borderId="0" xfId="0" applyNumberFormat="1" applyFont="1" applyBorder="1" applyAlignment="1">
      <alignment horizontal="left" vertical="top" wrapText="1"/>
    </xf>
    <xf numFmtId="4" fontId="22" fillId="0" borderId="0" xfId="0" applyNumberFormat="1" applyFont="1" applyBorder="1" applyAlignment="1">
      <alignment horizontal="center" vertical="top" wrapText="1"/>
    </xf>
    <xf numFmtId="4" fontId="23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3" fillId="0" borderId="11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33" borderId="11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50" fillId="0" borderId="0" xfId="76" applyFont="1" applyFill="1" applyAlignment="1">
      <alignment horizontal="center"/>
      <protection/>
    </xf>
    <xf numFmtId="0" fontId="11" fillId="0" borderId="0" xfId="76" applyFont="1" applyFill="1" applyAlignment="1">
      <alignment horizontal="center"/>
      <protection/>
    </xf>
    <xf numFmtId="0" fontId="11" fillId="0" borderId="0" xfId="76" applyFont="1" applyFill="1" applyBorder="1" applyAlignment="1">
      <alignment horizontal="right"/>
      <protection/>
    </xf>
    <xf numFmtId="0" fontId="11" fillId="0" borderId="11" xfId="76" applyFont="1" applyFill="1" applyBorder="1" applyAlignment="1">
      <alignment horizontal="center" vertical="center" wrapText="1"/>
      <protection/>
    </xf>
    <xf numFmtId="0" fontId="11" fillId="0" borderId="0" xfId="76" applyFont="1" applyFill="1" applyAlignment="1">
      <alignment horizontal="center" vertical="top" wrapText="1"/>
      <protection/>
    </xf>
    <xf numFmtId="0" fontId="50" fillId="0" borderId="11" xfId="76" applyFont="1" applyFill="1" applyBorder="1" applyAlignment="1">
      <alignment horizontal="center"/>
      <protection/>
    </xf>
    <xf numFmtId="0" fontId="50" fillId="0" borderId="11" xfId="76" applyFont="1" applyFill="1" applyBorder="1" applyAlignment="1">
      <alignment horizontal="center" vertical="center" wrapText="1"/>
      <protection/>
    </xf>
    <xf numFmtId="0" fontId="11" fillId="0" borderId="0" xfId="76" applyFont="1" applyFill="1" applyAlignment="1">
      <alignment wrapText="1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Fill="1" applyBorder="1" applyAlignment="1">
      <alignment vertical="center"/>
      <protection/>
    </xf>
    <xf numFmtId="0" fontId="12" fillId="0" borderId="0" xfId="59" applyFont="1" applyBorder="1" applyAlignment="1">
      <alignment horizontal="left" vertical="center"/>
      <protection/>
    </xf>
    <xf numFmtId="0" fontId="16" fillId="0" borderId="0" xfId="59" applyFont="1">
      <alignment/>
      <protection/>
    </xf>
    <xf numFmtId="0" fontId="32" fillId="0" borderId="0" xfId="59" applyFont="1" applyBorder="1" applyAlignment="1">
      <alignment horizontal="center" vertical="center"/>
      <protection/>
    </xf>
    <xf numFmtId="0" fontId="16" fillId="0" borderId="19" xfId="59" applyFont="1" applyBorder="1" applyAlignment="1">
      <alignment horizontal="center" vertical="center"/>
      <protection/>
    </xf>
    <xf numFmtId="0" fontId="22" fillId="0" borderId="11" xfId="59" applyFont="1" applyBorder="1" applyAlignment="1">
      <alignment horizontal="center" vertical="top" wrapText="1"/>
      <protection/>
    </xf>
    <xf numFmtId="0" fontId="22" fillId="0" borderId="0" xfId="59" applyFont="1" applyAlignment="1">
      <alignment horizontal="center" vertical="top"/>
      <protection/>
    </xf>
    <xf numFmtId="0" fontId="22" fillId="0" borderId="11" xfId="59" applyFont="1" applyBorder="1" applyAlignment="1">
      <alignment horizontal="center" vertical="top"/>
      <protection/>
    </xf>
    <xf numFmtId="0" fontId="16" fillId="0" borderId="11" xfId="59" applyFont="1" applyBorder="1" applyAlignment="1">
      <alignment horizontal="center"/>
      <protection/>
    </xf>
    <xf numFmtId="0" fontId="16" fillId="0" borderId="11" xfId="59" applyFont="1" applyBorder="1" applyAlignment="1">
      <alignment/>
      <protection/>
    </xf>
    <xf numFmtId="0" fontId="16" fillId="0" borderId="11" xfId="59" applyFont="1" applyBorder="1">
      <alignment/>
      <protection/>
    </xf>
    <xf numFmtId="168" fontId="16" fillId="0" borderId="11" xfId="59" applyNumberFormat="1" applyFont="1" applyBorder="1">
      <alignment/>
      <protection/>
    </xf>
    <xf numFmtId="0" fontId="45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4" fillId="0" borderId="19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0" fillId="0" borderId="0" xfId="59" applyFont="1" applyBorder="1" applyAlignment="1">
      <alignment horizontal="center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9" fontId="16" fillId="11" borderId="11" xfId="62" applyNumberFormat="1" applyFont="1" applyFill="1" applyBorder="1" applyAlignment="1">
      <alignment horizontal="center" vertical="center" wrapText="1"/>
      <protection/>
    </xf>
    <xf numFmtId="0" fontId="16" fillId="3" borderId="11" xfId="62" applyFont="1" applyFill="1" applyBorder="1" applyAlignment="1">
      <alignment horizontal="center" vertical="center" wrapText="1"/>
      <protection/>
    </xf>
    <xf numFmtId="0" fontId="16" fillId="6" borderId="11" xfId="62" applyFont="1" applyFill="1" applyBorder="1" applyAlignment="1">
      <alignment horizontal="center" vertical="center" wrapText="1"/>
      <protection/>
    </xf>
    <xf numFmtId="14" fontId="37" fillId="0" borderId="20" xfId="59" applyNumberFormat="1" applyFont="1" applyBorder="1" applyAlignment="1">
      <alignment horizontal="center" wrapText="1"/>
      <protection/>
    </xf>
    <xf numFmtId="0" fontId="81" fillId="0" borderId="20" xfId="62" applyFont="1" applyBorder="1" applyAlignment="1">
      <alignment horizontal="center" wrapText="1"/>
      <protection/>
    </xf>
    <xf numFmtId="0" fontId="16" fillId="13" borderId="11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left" vertical="center" wrapText="1"/>
      <protection/>
    </xf>
    <xf numFmtId="0" fontId="19" fillId="3" borderId="11" xfId="62" applyFont="1" applyFill="1" applyBorder="1" applyAlignment="1">
      <alignment horizontal="center" vertical="center" wrapText="1"/>
      <protection/>
    </xf>
    <xf numFmtId="0" fontId="15" fillId="34" borderId="11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6" fillId="35" borderId="11" xfId="62" applyFont="1" applyFill="1" applyBorder="1" applyAlignment="1">
      <alignment horizontal="center" vertical="center" wrapText="1"/>
      <protection/>
    </xf>
    <xf numFmtId="0" fontId="19" fillId="34" borderId="11" xfId="62" applyFont="1" applyFill="1" applyBorder="1" applyAlignment="1">
      <alignment horizontal="center" vertical="center" wrapText="1"/>
      <protection/>
    </xf>
    <xf numFmtId="0" fontId="16" fillId="31" borderId="11" xfId="62" applyFont="1" applyFill="1" applyBorder="1" applyAlignment="1">
      <alignment horizontal="center" vertical="center" wrapText="1"/>
      <protection/>
    </xf>
    <xf numFmtId="0" fontId="21" fillId="0" borderId="11" xfId="62" applyFont="1" applyFill="1" applyBorder="1" applyAlignment="1">
      <alignment horizontal="center" vertical="center" wrapText="1"/>
      <protection/>
    </xf>
    <xf numFmtId="0" fontId="16" fillId="11" borderId="11" xfId="62" applyFont="1" applyFill="1" applyBorder="1" applyAlignment="1">
      <alignment horizontal="center" vertical="center" wrapText="1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22" xfId="62" applyFont="1" applyFill="1" applyBorder="1" applyAlignment="1">
      <alignment horizontal="center" vertical="center" wrapText="1"/>
      <protection/>
    </xf>
    <xf numFmtId="0" fontId="16" fillId="0" borderId="23" xfId="62" applyFont="1" applyFill="1" applyBorder="1" applyAlignment="1">
      <alignment horizontal="center" vertical="center" wrapText="1"/>
      <protection/>
    </xf>
    <xf numFmtId="0" fontId="18" fillId="0" borderId="21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8" fillId="0" borderId="23" xfId="62" applyFont="1" applyFill="1" applyBorder="1" applyAlignment="1">
      <alignment horizontal="center" vertical="center" wrapText="1"/>
      <protection/>
    </xf>
    <xf numFmtId="0" fontId="16" fillId="35" borderId="21" xfId="62" applyFont="1" applyFill="1" applyBorder="1" applyAlignment="1">
      <alignment horizontal="center" vertical="center" wrapText="1"/>
      <protection/>
    </xf>
    <xf numFmtId="0" fontId="16" fillId="35" borderId="22" xfId="62" applyFont="1" applyFill="1" applyBorder="1" applyAlignment="1">
      <alignment horizontal="center" vertical="center" wrapText="1"/>
      <protection/>
    </xf>
    <xf numFmtId="0" fontId="16" fillId="35" borderId="23" xfId="62" applyFont="1" applyFill="1" applyBorder="1" applyAlignment="1">
      <alignment horizontal="center" vertical="center" wrapText="1"/>
      <protection/>
    </xf>
    <xf numFmtId="0" fontId="20" fillId="34" borderId="11" xfId="62" applyFont="1" applyFill="1" applyBorder="1" applyAlignment="1">
      <alignment horizontal="center" vertical="center" wrapText="1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0" fillId="0" borderId="15" xfId="59" applyBorder="1" applyAlignment="1">
      <alignment horizontal="center" vertical="center" wrapText="1"/>
      <protection/>
    </xf>
    <xf numFmtId="0" fontId="0" fillId="0" borderId="16" xfId="59" applyBorder="1" applyAlignment="1">
      <alignment horizontal="center" vertical="center" wrapText="1"/>
      <protection/>
    </xf>
    <xf numFmtId="0" fontId="33" fillId="0" borderId="21" xfId="62" applyFont="1" applyFill="1" applyBorder="1" applyAlignment="1">
      <alignment horizontal="center" vertical="center" wrapText="1"/>
      <protection/>
    </xf>
    <xf numFmtId="0" fontId="33" fillId="0" borderId="22" xfId="62" applyFont="1" applyFill="1" applyBorder="1" applyAlignment="1">
      <alignment horizontal="center" vertical="center" wrapText="1"/>
      <protection/>
    </xf>
    <xf numFmtId="0" fontId="33" fillId="0" borderId="23" xfId="62" applyFont="1" applyFill="1" applyBorder="1" applyAlignment="1">
      <alignment horizontal="center" vertical="center" wrapText="1"/>
      <protection/>
    </xf>
    <xf numFmtId="0" fontId="16" fillId="36" borderId="11" xfId="62" applyFont="1" applyFill="1" applyBorder="1" applyAlignment="1">
      <alignment horizontal="center" vertical="center" wrapText="1"/>
      <protection/>
    </xf>
    <xf numFmtId="0" fontId="19" fillId="36" borderId="11" xfId="62" applyFont="1" applyFill="1" applyBorder="1" applyAlignment="1">
      <alignment horizontal="center" vertical="center" wrapText="1"/>
      <protection/>
    </xf>
    <xf numFmtId="0" fontId="19" fillId="36" borderId="21" xfId="62" applyFont="1" applyFill="1" applyBorder="1" applyAlignment="1">
      <alignment horizontal="center" vertical="center" wrapText="1"/>
      <protection/>
    </xf>
    <xf numFmtId="0" fontId="19" fillId="36" borderId="22" xfId="62" applyFont="1" applyFill="1" applyBorder="1" applyAlignment="1">
      <alignment horizontal="center" vertical="center" wrapText="1"/>
      <protection/>
    </xf>
    <xf numFmtId="0" fontId="19" fillId="36" borderId="23" xfId="62" applyFont="1" applyFill="1" applyBorder="1" applyAlignment="1">
      <alignment horizontal="center" vertical="center" wrapText="1"/>
      <protection/>
    </xf>
    <xf numFmtId="0" fontId="91" fillId="0" borderId="11" xfId="62" applyFont="1" applyBorder="1" applyAlignment="1">
      <alignment vertical="center" wrapText="1"/>
      <protection/>
    </xf>
    <xf numFmtId="0" fontId="17" fillId="37" borderId="11" xfId="62" applyFont="1" applyFill="1" applyBorder="1" applyAlignment="1">
      <alignment horizontal="center" vertical="center" wrapText="1"/>
      <protection/>
    </xf>
    <xf numFmtId="0" fontId="17" fillId="38" borderId="11" xfId="62" applyFont="1" applyFill="1" applyBorder="1" applyAlignment="1">
      <alignment horizontal="center" vertical="center" wrapText="1"/>
      <protection/>
    </xf>
    <xf numFmtId="0" fontId="15" fillId="6" borderId="11" xfId="62" applyFont="1" applyFill="1" applyBorder="1" applyAlignment="1">
      <alignment horizontal="center" vertical="center" wrapText="1"/>
      <protection/>
    </xf>
    <xf numFmtId="0" fontId="17" fillId="3" borderId="11" xfId="62" applyFont="1" applyFill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73" fillId="0" borderId="0" xfId="62" applyAlignment="1">
      <alignment horizontal="center" vertical="center" wrapText="1"/>
      <protection/>
    </xf>
    <xf numFmtId="0" fontId="14" fillId="0" borderId="19" xfId="59" applyFont="1" applyBorder="1" applyAlignment="1">
      <alignment horizontal="center"/>
      <protection/>
    </xf>
    <xf numFmtId="0" fontId="94" fillId="0" borderId="11" xfId="59" applyFont="1" applyFill="1" applyBorder="1" applyAlignment="1">
      <alignment horizontal="center" vertical="center" wrapText="1"/>
      <protection/>
    </xf>
    <xf numFmtId="0" fontId="0" fillId="0" borderId="11" xfId="59" applyBorder="1" applyAlignment="1">
      <alignment horizontal="center" vertical="center"/>
      <protection/>
    </xf>
    <xf numFmtId="0" fontId="94" fillId="0" borderId="0" xfId="59" applyFont="1" applyFill="1" applyBorder="1" applyAlignment="1">
      <alignment horizontal="center" vertical="center"/>
      <protection/>
    </xf>
    <xf numFmtId="0" fontId="0" fillId="0" borderId="0" xfId="59" applyAlignment="1">
      <alignment vertical="center"/>
      <protection/>
    </xf>
    <xf numFmtId="0" fontId="93" fillId="0" borderId="0" xfId="59" applyFont="1" applyFill="1" applyBorder="1" applyAlignment="1">
      <alignment horizontal="center" vertical="center"/>
      <protection/>
    </xf>
    <xf numFmtId="0" fontId="97" fillId="0" borderId="0" xfId="59" applyFont="1" applyFill="1" applyBorder="1" applyAlignment="1">
      <alignment horizontal="center" vertical="center"/>
      <protection/>
    </xf>
    <xf numFmtId="0" fontId="0" fillId="0" borderId="11" xfId="59" applyBorder="1" applyAlignment="1">
      <alignment horizontal="center" vertical="center" wrapText="1"/>
      <protection/>
    </xf>
    <xf numFmtId="0" fontId="93" fillId="0" borderId="12" xfId="59" applyFont="1" applyFill="1" applyBorder="1" applyAlignment="1">
      <alignment horizontal="center" vertical="center" wrapText="1"/>
      <protection/>
    </xf>
    <xf numFmtId="0" fontId="94" fillId="0" borderId="15" xfId="59" applyFont="1" applyFill="1" applyBorder="1" applyAlignment="1">
      <alignment horizontal="center" vertical="center" wrapText="1"/>
      <protection/>
    </xf>
    <xf numFmtId="0" fontId="94" fillId="0" borderId="0" xfId="59" applyFont="1" applyFill="1" applyBorder="1" applyAlignment="1">
      <alignment horizontal="center" vertical="center"/>
      <protection/>
    </xf>
    <xf numFmtId="0" fontId="0" fillId="0" borderId="0" xfId="59" applyAlignment="1">
      <alignment/>
      <protection/>
    </xf>
    <xf numFmtId="0" fontId="93" fillId="0" borderId="0" xfId="59" applyFont="1" applyFill="1" applyBorder="1" applyAlignment="1">
      <alignment horizontal="center" vertical="center"/>
      <protection/>
    </xf>
    <xf numFmtId="0" fontId="97" fillId="0" borderId="0" xfId="59" applyFont="1" applyFill="1" applyBorder="1" applyAlignment="1">
      <alignment horizontal="center" vertical="center"/>
      <protection/>
    </xf>
    <xf numFmtId="0" fontId="94" fillId="0" borderId="19" xfId="59" applyNumberFormat="1" applyFont="1" applyFill="1" applyBorder="1" applyAlignment="1">
      <alignment horizontal="center" vertical="center"/>
      <protection/>
    </xf>
    <xf numFmtId="0" fontId="0" fillId="0" borderId="19" xfId="59" applyBorder="1" applyAlignment="1">
      <alignment/>
      <protection/>
    </xf>
    <xf numFmtId="0" fontId="94" fillId="0" borderId="12" xfId="59" applyFont="1" applyFill="1" applyBorder="1" applyAlignment="1">
      <alignment horizontal="center" vertical="center" wrapText="1"/>
      <protection/>
    </xf>
    <xf numFmtId="0" fontId="94" fillId="0" borderId="12" xfId="59" applyFont="1" applyBorder="1" applyAlignment="1">
      <alignment horizontal="center" vertical="center" wrapText="1"/>
      <protection/>
    </xf>
    <xf numFmtId="0" fontId="94" fillId="0" borderId="15" xfId="59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49" fillId="0" borderId="0" xfId="0" applyNumberFormat="1" applyFont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94" fillId="0" borderId="21" xfId="59" applyFont="1" applyFill="1" applyBorder="1" applyAlignment="1">
      <alignment horizontal="center" vertical="center" wrapText="1"/>
      <protection/>
    </xf>
    <xf numFmtId="0" fontId="94" fillId="0" borderId="23" xfId="59" applyFont="1" applyFill="1" applyBorder="1" applyAlignment="1">
      <alignment horizontal="center" vertical="center" wrapText="1"/>
      <protection/>
    </xf>
    <xf numFmtId="0" fontId="50" fillId="0" borderId="0" xfId="76" applyFont="1" applyFill="1" applyAlignment="1">
      <alignment horizontal="center" vertical="center" wrapText="1"/>
      <protection/>
    </xf>
    <xf numFmtId="0" fontId="73" fillId="0" borderId="0" xfId="58" applyAlignment="1">
      <alignment horizontal="center" vertical="center" wrapText="1"/>
      <protection/>
    </xf>
    <xf numFmtId="0" fontId="50" fillId="0" borderId="0" xfId="76" applyFont="1" applyFill="1" applyAlignment="1">
      <alignment horizontal="center"/>
      <protection/>
    </xf>
    <xf numFmtId="0" fontId="0" fillId="0" borderId="0" xfId="59" applyAlignment="1">
      <alignment horizontal="center"/>
      <protection/>
    </xf>
    <xf numFmtId="0" fontId="11" fillId="0" borderId="24" xfId="76" applyFont="1" applyFill="1" applyBorder="1" applyAlignment="1">
      <alignment horizontal="center" vertical="center" wrapText="1"/>
      <protection/>
    </xf>
    <xf numFmtId="0" fontId="11" fillId="0" borderId="13" xfId="76" applyFont="1" applyFill="1" applyBorder="1" applyAlignment="1">
      <alignment horizontal="center" vertical="center" wrapText="1"/>
      <protection/>
    </xf>
    <xf numFmtId="0" fontId="11" fillId="0" borderId="14" xfId="76" applyFont="1" applyFill="1" applyBorder="1" applyAlignment="1">
      <alignment horizontal="center" vertical="center" wrapText="1"/>
      <protection/>
    </xf>
    <xf numFmtId="0" fontId="11" fillId="0" borderId="18" xfId="76" applyFont="1" applyFill="1" applyBorder="1" applyAlignment="1">
      <alignment horizontal="center" vertical="center" wrapText="1"/>
      <protection/>
    </xf>
    <xf numFmtId="0" fontId="11" fillId="0" borderId="25" xfId="76" applyFont="1" applyFill="1" applyBorder="1" applyAlignment="1">
      <alignment horizontal="center" vertical="center" wrapText="1"/>
      <protection/>
    </xf>
    <xf numFmtId="0" fontId="11" fillId="0" borderId="17" xfId="76" applyFont="1" applyFill="1" applyBorder="1" applyAlignment="1">
      <alignment horizontal="center" vertical="center" wrapText="1"/>
      <protection/>
    </xf>
    <xf numFmtId="0" fontId="11" fillId="0" borderId="12" xfId="76" applyFont="1" applyFill="1" applyBorder="1" applyAlignment="1">
      <alignment horizontal="center" vertical="center" wrapText="1"/>
      <protection/>
    </xf>
    <xf numFmtId="0" fontId="11" fillId="0" borderId="15" xfId="76" applyFont="1" applyFill="1" applyBorder="1" applyAlignment="1">
      <alignment horizontal="center" vertical="center" wrapText="1"/>
      <protection/>
    </xf>
    <xf numFmtId="0" fontId="11" fillId="0" borderId="16" xfId="76" applyFont="1" applyFill="1" applyBorder="1" applyAlignment="1">
      <alignment horizontal="center" vertical="center" wrapText="1"/>
      <protection/>
    </xf>
    <xf numFmtId="0" fontId="11" fillId="0" borderId="11" xfId="76" applyFont="1" applyFill="1" applyBorder="1" applyAlignment="1">
      <alignment horizontal="center" vertical="center" wrapText="1"/>
      <protection/>
    </xf>
    <xf numFmtId="0" fontId="73" fillId="0" borderId="11" xfId="58" applyBorder="1" applyAlignment="1">
      <alignment horizontal="center" vertical="center" wrapText="1"/>
      <protection/>
    </xf>
    <xf numFmtId="0" fontId="73" fillId="0" borderId="16" xfId="58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 vertical="top"/>
      <protection/>
    </xf>
    <xf numFmtId="0" fontId="22" fillId="0" borderId="12" xfId="59" applyFont="1" applyBorder="1" applyAlignment="1">
      <alignment horizontal="center" vertical="top" wrapText="1"/>
      <protection/>
    </xf>
    <xf numFmtId="0" fontId="22" fillId="0" borderId="16" xfId="59" applyFont="1" applyBorder="1" applyAlignment="1">
      <alignment horizontal="center" vertical="top" wrapText="1"/>
      <protection/>
    </xf>
    <xf numFmtId="49" fontId="22" fillId="0" borderId="0" xfId="59" applyNumberFormat="1" applyFont="1" applyAlignment="1">
      <alignment horizontal="left" vertical="center" wrapText="1"/>
      <protection/>
    </xf>
    <xf numFmtId="0" fontId="22" fillId="0" borderId="11" xfId="59" applyFont="1" applyBorder="1" applyAlignment="1">
      <alignment horizontal="center" vertical="top" wrapText="1"/>
      <protection/>
    </xf>
    <xf numFmtId="0" fontId="22" fillId="0" borderId="15" xfId="59" applyFont="1" applyBorder="1" applyAlignment="1">
      <alignment horizontal="center" vertical="top" wrapText="1"/>
      <protection/>
    </xf>
    <xf numFmtId="0" fontId="22" fillId="0" borderId="21" xfId="59" applyFont="1" applyBorder="1" applyAlignment="1">
      <alignment horizontal="center" vertical="top" wrapText="1"/>
      <protection/>
    </xf>
    <xf numFmtId="0" fontId="22" fillId="0" borderId="22" xfId="59" applyFont="1" applyBorder="1" applyAlignment="1">
      <alignment horizontal="center" vertical="top" wrapText="1"/>
      <protection/>
    </xf>
    <xf numFmtId="0" fontId="22" fillId="0" borderId="23" xfId="59" applyFont="1" applyBorder="1" applyAlignment="1">
      <alignment horizontal="center" vertical="top" wrapText="1"/>
      <protection/>
    </xf>
    <xf numFmtId="0" fontId="16" fillId="0" borderId="0" xfId="59" applyFont="1" applyBorder="1" applyAlignment="1">
      <alignment horizontal="center" wrapText="1"/>
      <protection/>
    </xf>
    <xf numFmtId="0" fontId="15" fillId="0" borderId="0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19" xfId="59" applyFont="1" applyBorder="1" applyAlignment="1">
      <alignment horizontal="center" vertical="center" wrapText="1"/>
      <protection/>
    </xf>
    <xf numFmtId="0" fontId="16" fillId="0" borderId="19" xfId="59" applyFont="1" applyBorder="1" applyAlignment="1">
      <alignment horizontal="center" vertical="center" wrapText="1"/>
      <protection/>
    </xf>
    <xf numFmtId="0" fontId="46" fillId="0" borderId="0" xfId="74" applyFont="1" applyBorder="1">
      <alignment/>
      <protection/>
    </xf>
    <xf numFmtId="0" fontId="72" fillId="0" borderId="11" xfId="74" applyFont="1" applyBorder="1" applyAlignment="1">
      <alignment wrapText="1"/>
      <protection/>
    </xf>
  </cellXfs>
  <cellStyles count="73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3 2 2" xfId="63"/>
    <cellStyle name="Обычный 3 2 3" xfId="64"/>
    <cellStyle name="Обычный 3 2 4" xfId="65"/>
    <cellStyle name="Обычный 4" xfId="66"/>
    <cellStyle name="Обычный 5" xfId="67"/>
    <cellStyle name="Обычный 5 2" xfId="68"/>
    <cellStyle name="Обычный 5 2 2" xfId="69"/>
    <cellStyle name="Обычный 5 2 3" xfId="70"/>
    <cellStyle name="Обычный 5 3" xfId="71"/>
    <cellStyle name="Обычный 6" xfId="72"/>
    <cellStyle name="Обычный 7" xfId="73"/>
    <cellStyle name="Обычный_fr41dfl1" xfId="74"/>
    <cellStyle name="Обычный_Госпошлина07-1" xfId="75"/>
    <cellStyle name="Обычный_Запрос ЕСХН_Налоговые и неналог по поселениям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Џђћ–…ќ’ќ›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B1">
      <selection activeCell="C10" sqref="C10"/>
    </sheetView>
  </sheetViews>
  <sheetFormatPr defaultColWidth="9.00390625" defaultRowHeight="12.75"/>
  <cols>
    <col min="1" max="1" width="9.125" style="0" hidden="1" customWidth="1"/>
    <col min="2" max="2" width="27.75390625" style="0" customWidth="1"/>
    <col min="3" max="3" width="39.125" style="0" customWidth="1"/>
    <col min="4" max="4" width="16.875" style="0" customWidth="1"/>
    <col min="5" max="5" width="10.625" style="0" customWidth="1"/>
    <col min="6" max="6" width="17.75390625" style="0" customWidth="1"/>
    <col min="7" max="7" width="12.125" style="0" customWidth="1"/>
    <col min="8" max="8" width="17.00390625" style="0" customWidth="1"/>
    <col min="9" max="9" width="13.00390625" style="0" customWidth="1"/>
  </cols>
  <sheetData>
    <row r="1" spans="2:9" ht="29.25" customHeight="1">
      <c r="B1" s="9"/>
      <c r="C1" s="9"/>
      <c r="D1" s="9"/>
      <c r="E1" s="6"/>
      <c r="F1" s="9"/>
      <c r="G1" s="9"/>
      <c r="H1" s="9"/>
      <c r="I1" s="8" t="s">
        <v>44</v>
      </c>
    </row>
    <row r="2" spans="1:9" ht="26.25" customHeight="1">
      <c r="A2" s="1"/>
      <c r="B2" s="175" t="s">
        <v>158</v>
      </c>
      <c r="C2" s="175"/>
      <c r="D2" s="176"/>
      <c r="E2" s="176"/>
      <c r="F2" s="177"/>
      <c r="G2" s="177"/>
      <c r="H2" s="177"/>
      <c r="I2" s="177"/>
    </row>
    <row r="3" spans="1:9" ht="18.75" customHeight="1">
      <c r="A3" s="1"/>
      <c r="B3" s="178"/>
      <c r="C3" s="179"/>
      <c r="D3" s="179"/>
      <c r="E3" s="179"/>
      <c r="F3" s="9"/>
      <c r="G3" s="9"/>
      <c r="H3" s="9"/>
      <c r="I3" s="7" t="s">
        <v>16</v>
      </c>
    </row>
    <row r="4" spans="1:9" ht="40.5" customHeight="1">
      <c r="A4" s="2"/>
      <c r="B4" s="10" t="s">
        <v>1</v>
      </c>
      <c r="C4" s="180" t="s">
        <v>2</v>
      </c>
      <c r="D4" s="182" t="s">
        <v>71</v>
      </c>
      <c r="E4" s="182"/>
      <c r="F4" s="182" t="s">
        <v>82</v>
      </c>
      <c r="G4" s="182"/>
      <c r="H4" s="182" t="s">
        <v>150</v>
      </c>
      <c r="I4" s="182"/>
    </row>
    <row r="5" spans="1:9" ht="20.25">
      <c r="A5" s="2"/>
      <c r="B5" s="10"/>
      <c r="C5" s="181"/>
      <c r="D5" s="10" t="s">
        <v>45</v>
      </c>
      <c r="E5" s="10" t="s">
        <v>46</v>
      </c>
      <c r="F5" s="10" t="s">
        <v>45</v>
      </c>
      <c r="G5" s="10" t="s">
        <v>46</v>
      </c>
      <c r="H5" s="10" t="s">
        <v>45</v>
      </c>
      <c r="I5" s="10" t="s">
        <v>46</v>
      </c>
    </row>
    <row r="6" spans="1:9" ht="20.25">
      <c r="A6" s="2"/>
      <c r="B6" s="11" t="s">
        <v>47</v>
      </c>
      <c r="C6" s="11" t="s">
        <v>48</v>
      </c>
      <c r="D6" s="12">
        <f aca="true" t="shared" si="0" ref="D6:I6">D7+D17</f>
        <v>3436.3</v>
      </c>
      <c r="E6" s="12">
        <f t="shared" si="0"/>
        <v>100</v>
      </c>
      <c r="F6" s="12">
        <f t="shared" si="0"/>
        <v>1451.7</v>
      </c>
      <c r="G6" s="12">
        <f t="shared" si="0"/>
        <v>100</v>
      </c>
      <c r="H6" s="12">
        <f t="shared" si="0"/>
        <v>1234.8</v>
      </c>
      <c r="I6" s="12">
        <f t="shared" si="0"/>
        <v>100</v>
      </c>
    </row>
    <row r="7" spans="1:9" ht="53.25" customHeight="1">
      <c r="A7" s="3">
        <v>1</v>
      </c>
      <c r="B7" s="13" t="s">
        <v>3</v>
      </c>
      <c r="C7" s="14" t="s">
        <v>49</v>
      </c>
      <c r="D7" s="15">
        <f>SUM(D8+D10+D12+D15)</f>
        <v>498</v>
      </c>
      <c r="E7" s="16">
        <f>D7/D6*100</f>
        <v>14.49</v>
      </c>
      <c r="F7" s="15">
        <f>SUM(F8+F10+F12+F15)</f>
        <v>503</v>
      </c>
      <c r="G7" s="16">
        <f>F7/F6*100</f>
        <v>34.65</v>
      </c>
      <c r="H7" s="15">
        <f>SUM(H8+H10+H12+H15)</f>
        <v>507</v>
      </c>
      <c r="I7" s="16">
        <f>H7/H6*100</f>
        <v>41.06</v>
      </c>
    </row>
    <row r="8" spans="1:9" ht="46.5" customHeight="1">
      <c r="A8" s="3">
        <v>2</v>
      </c>
      <c r="B8" s="17" t="s">
        <v>50</v>
      </c>
      <c r="C8" s="14" t="s">
        <v>51</v>
      </c>
      <c r="D8" s="18">
        <f>D9</f>
        <v>36</v>
      </c>
      <c r="E8" s="16">
        <f>D8/D6*100</f>
        <v>1.05</v>
      </c>
      <c r="F8" s="18">
        <f>SUM(F9)</f>
        <v>37</v>
      </c>
      <c r="G8" s="16">
        <f>F8/F6*100</f>
        <v>2.55</v>
      </c>
      <c r="H8" s="18">
        <f>H9</f>
        <v>39</v>
      </c>
      <c r="I8" s="16">
        <f>H8/H6*100</f>
        <v>3.16</v>
      </c>
    </row>
    <row r="9" spans="1:9" ht="39" customHeight="1">
      <c r="A9" s="3">
        <v>3</v>
      </c>
      <c r="B9" s="19" t="s">
        <v>4</v>
      </c>
      <c r="C9" s="20" t="s">
        <v>52</v>
      </c>
      <c r="D9" s="21">
        <v>36</v>
      </c>
      <c r="E9" s="22">
        <f>D9/D6*100</f>
        <v>1.05</v>
      </c>
      <c r="F9" s="21">
        <v>37</v>
      </c>
      <c r="G9" s="22">
        <f>F9/F6*100</f>
        <v>2.55</v>
      </c>
      <c r="H9" s="21">
        <v>39</v>
      </c>
      <c r="I9" s="22">
        <f>H9/H6*100</f>
        <v>3.16</v>
      </c>
    </row>
    <row r="10" spans="1:9" ht="46.5" customHeight="1">
      <c r="A10" s="3">
        <v>4</v>
      </c>
      <c r="B10" s="17" t="s">
        <v>10</v>
      </c>
      <c r="C10" s="14" t="s">
        <v>8</v>
      </c>
      <c r="D10" s="18">
        <f>SUM(D11)</f>
        <v>5</v>
      </c>
      <c r="E10" s="16">
        <f>D10/D6*100</f>
        <v>0.15</v>
      </c>
      <c r="F10" s="18">
        <f>SUM(F11)</f>
        <v>5</v>
      </c>
      <c r="G10" s="16">
        <f>F10/F6*100</f>
        <v>0.34</v>
      </c>
      <c r="H10" s="18">
        <f>SUM(H11)</f>
        <v>5</v>
      </c>
      <c r="I10" s="16">
        <f>H10/H6*100</f>
        <v>0.4</v>
      </c>
    </row>
    <row r="11" spans="1:9" ht="48" customHeight="1">
      <c r="A11" s="3">
        <v>7</v>
      </c>
      <c r="B11" s="19" t="s">
        <v>5</v>
      </c>
      <c r="C11" s="20" t="s">
        <v>6</v>
      </c>
      <c r="D11" s="21">
        <v>5</v>
      </c>
      <c r="E11" s="22">
        <f>D11/D6*100</f>
        <v>0.15</v>
      </c>
      <c r="F11" s="21">
        <v>5</v>
      </c>
      <c r="G11" s="22">
        <f>F11/F6*100</f>
        <v>0.34</v>
      </c>
      <c r="H11" s="21">
        <v>5</v>
      </c>
      <c r="I11" s="22">
        <f>H11/H6*100</f>
        <v>0.4</v>
      </c>
    </row>
    <row r="12" spans="1:9" ht="48" customHeight="1">
      <c r="A12" s="3"/>
      <c r="B12" s="23" t="s">
        <v>153</v>
      </c>
      <c r="C12" s="14" t="s">
        <v>152</v>
      </c>
      <c r="D12" s="21">
        <f>SUM(D13:D14)</f>
        <v>454</v>
      </c>
      <c r="E12" s="21"/>
      <c r="F12" s="21">
        <f>SUM(F13:F14)</f>
        <v>458</v>
      </c>
      <c r="G12" s="21"/>
      <c r="H12" s="21">
        <f>SUM(H13:H14)</f>
        <v>460</v>
      </c>
      <c r="I12" s="21"/>
    </row>
    <row r="13" spans="1:9" ht="48" customHeight="1">
      <c r="A13" s="3"/>
      <c r="B13" s="19" t="s">
        <v>155</v>
      </c>
      <c r="C13" s="20" t="s">
        <v>154</v>
      </c>
      <c r="D13" s="21">
        <v>74</v>
      </c>
      <c r="E13" s="22"/>
      <c r="F13" s="21">
        <v>75</v>
      </c>
      <c r="G13" s="22"/>
      <c r="H13" s="21">
        <v>75</v>
      </c>
      <c r="I13" s="22"/>
    </row>
    <row r="14" spans="1:9" ht="48" customHeight="1">
      <c r="A14" s="3"/>
      <c r="B14" s="19" t="s">
        <v>156</v>
      </c>
      <c r="C14" s="20" t="s">
        <v>157</v>
      </c>
      <c r="D14" s="21">
        <v>380</v>
      </c>
      <c r="E14" s="22"/>
      <c r="F14" s="21">
        <v>383</v>
      </c>
      <c r="G14" s="22"/>
      <c r="H14" s="21">
        <v>385</v>
      </c>
      <c r="I14" s="22"/>
    </row>
    <row r="15" spans="1:9" ht="50.25" customHeight="1">
      <c r="A15" s="3">
        <v>12</v>
      </c>
      <c r="B15" s="23" t="s">
        <v>7</v>
      </c>
      <c r="C15" s="14" t="s">
        <v>9</v>
      </c>
      <c r="D15" s="18">
        <f>SUM(D16)</f>
        <v>3</v>
      </c>
      <c r="E15" s="16">
        <f>D15/D6*100</f>
        <v>0.09</v>
      </c>
      <c r="F15" s="18">
        <f>SUM(F16)</f>
        <v>3</v>
      </c>
      <c r="G15" s="16">
        <f>F15/F6*100</f>
        <v>0.21</v>
      </c>
      <c r="H15" s="18">
        <f>SUM(H16)</f>
        <v>3</v>
      </c>
      <c r="I15" s="16">
        <f>H15/H6*100</f>
        <v>0.24</v>
      </c>
    </row>
    <row r="16" spans="1:9" ht="123" customHeight="1">
      <c r="A16" s="3"/>
      <c r="B16" s="19" t="s">
        <v>159</v>
      </c>
      <c r="C16" s="20" t="s">
        <v>160</v>
      </c>
      <c r="D16" s="18">
        <v>3</v>
      </c>
      <c r="E16" s="16"/>
      <c r="F16" s="18">
        <v>3</v>
      </c>
      <c r="G16" s="16"/>
      <c r="H16" s="18">
        <v>3</v>
      </c>
      <c r="I16" s="16"/>
    </row>
    <row r="17" spans="1:9" ht="52.5" customHeight="1">
      <c r="A17" s="3">
        <v>25</v>
      </c>
      <c r="B17" s="19" t="s">
        <v>53</v>
      </c>
      <c r="C17" s="20" t="s">
        <v>54</v>
      </c>
      <c r="D17" s="31">
        <f>SUM(D18)</f>
        <v>2938.3</v>
      </c>
      <c r="E17" s="16">
        <f>D17/D6*100</f>
        <v>85.51</v>
      </c>
      <c r="F17" s="31">
        <f>SUM(F18)</f>
        <v>948.7</v>
      </c>
      <c r="G17" s="16">
        <f>F17/F6*100</f>
        <v>65.35</v>
      </c>
      <c r="H17" s="31">
        <f>SUM(H18)</f>
        <v>727.8</v>
      </c>
      <c r="I17" s="16">
        <f>H17/H6*100</f>
        <v>58.94</v>
      </c>
    </row>
    <row r="18" spans="2:9" ht="92.25" customHeight="1">
      <c r="B18" s="19" t="s">
        <v>55</v>
      </c>
      <c r="C18" s="24" t="s">
        <v>56</v>
      </c>
      <c r="D18" s="31">
        <v>2938.3</v>
      </c>
      <c r="E18" s="16">
        <f>D18/D6*100</f>
        <v>85.51</v>
      </c>
      <c r="F18" s="31">
        <v>948.7</v>
      </c>
      <c r="G18" s="16">
        <f>F18/F6*100</f>
        <v>65.35</v>
      </c>
      <c r="H18" s="31">
        <v>727.8</v>
      </c>
      <c r="I18" s="16">
        <f>H18/H6*100</f>
        <v>58.94</v>
      </c>
    </row>
    <row r="19" ht="15">
      <c r="A19" s="5"/>
    </row>
    <row r="20" spans="1:6" ht="15">
      <c r="A20" s="5"/>
      <c r="F20" s="30"/>
    </row>
    <row r="21" ht="15">
      <c r="A21" s="5"/>
    </row>
  </sheetData>
  <sheetProtection/>
  <mergeCells count="6">
    <mergeCell ref="B2:I2"/>
    <mergeCell ref="B3:E3"/>
    <mergeCell ref="C4:C5"/>
    <mergeCell ref="D4:E4"/>
    <mergeCell ref="F4:G4"/>
    <mergeCell ref="H4:I4"/>
  </mergeCells>
  <printOptions/>
  <pageMargins left="0.9055118110236221" right="0.35433070866141736" top="0.5118110236220472" bottom="0.3937007874015748" header="0.5511811023622047" footer="0.3937007874015748"/>
  <pageSetup fitToHeight="2" fitToWidth="1"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"/>
  <sheetViews>
    <sheetView tabSelected="1" zoomScalePageLayoutView="0" workbookViewId="0" topLeftCell="B1">
      <selection activeCell="I3" sqref="I3"/>
    </sheetView>
  </sheetViews>
  <sheetFormatPr defaultColWidth="9.00390625" defaultRowHeight="12.75"/>
  <cols>
    <col min="1" max="1" width="9.125" style="32" customWidth="1"/>
    <col min="2" max="2" width="7.75390625" style="32" customWidth="1"/>
    <col min="3" max="3" width="27.75390625" style="32" customWidth="1"/>
    <col min="4" max="4" width="22.75390625" style="32" customWidth="1"/>
    <col min="5" max="5" width="21.75390625" style="32" customWidth="1"/>
    <col min="6" max="6" width="9.125" style="32" customWidth="1"/>
    <col min="7" max="7" width="16.125" style="32" bestFit="1" customWidth="1"/>
    <col min="8" max="8" width="55.25390625" style="32" bestFit="1" customWidth="1"/>
    <col min="9" max="9" width="11.625" style="32" bestFit="1" customWidth="1"/>
    <col min="10" max="16384" width="9.125" style="32" customWidth="1"/>
  </cols>
  <sheetData>
    <row r="1" spans="2:8" ht="45" customHeight="1">
      <c r="B1" s="226" t="s">
        <v>97</v>
      </c>
      <c r="C1" s="227"/>
      <c r="D1" s="227"/>
      <c r="E1" s="227"/>
      <c r="F1" s="227"/>
      <c r="G1" s="227"/>
      <c r="H1" s="227"/>
    </row>
    <row r="2" spans="2:8" ht="18">
      <c r="B2" s="228" t="s">
        <v>161</v>
      </c>
      <c r="C2" s="228"/>
      <c r="D2" s="228"/>
      <c r="E2" s="228"/>
      <c r="F2" s="228"/>
      <c r="G2" s="228"/>
      <c r="H2" s="228"/>
    </row>
    <row r="3" spans="1:10" ht="36" customHeight="1">
      <c r="A3" s="33" t="s">
        <v>14</v>
      </c>
      <c r="B3" s="200" t="s">
        <v>17</v>
      </c>
      <c r="C3" s="201"/>
      <c r="D3" s="201"/>
      <c r="E3" s="201"/>
      <c r="F3" s="201"/>
      <c r="G3" s="201"/>
      <c r="H3" s="202"/>
      <c r="I3" s="290" t="s">
        <v>237</v>
      </c>
      <c r="J3" s="289"/>
    </row>
    <row r="4" spans="1:9" ht="24" customHeight="1">
      <c r="A4" s="34">
        <v>1</v>
      </c>
      <c r="B4" s="184" t="s">
        <v>18</v>
      </c>
      <c r="C4" s="184"/>
      <c r="D4" s="184"/>
      <c r="E4" s="200" t="s">
        <v>42</v>
      </c>
      <c r="F4" s="201"/>
      <c r="G4" s="201"/>
      <c r="H4" s="202"/>
      <c r="I4" s="36">
        <v>0.983</v>
      </c>
    </row>
    <row r="5" spans="1:9" ht="24" customHeight="1">
      <c r="A5" s="34">
        <v>2</v>
      </c>
      <c r="B5" s="184"/>
      <c r="C5" s="184"/>
      <c r="D5" s="184"/>
      <c r="E5" s="200" t="s">
        <v>65</v>
      </c>
      <c r="F5" s="201"/>
      <c r="G5" s="201"/>
      <c r="H5" s="202"/>
      <c r="I5" s="36">
        <v>0.974</v>
      </c>
    </row>
    <row r="6" spans="1:9" ht="24" customHeight="1">
      <c r="A6" s="34">
        <v>3</v>
      </c>
      <c r="B6" s="184"/>
      <c r="C6" s="184"/>
      <c r="D6" s="184"/>
      <c r="E6" s="200" t="s">
        <v>72</v>
      </c>
      <c r="F6" s="201"/>
      <c r="G6" s="201"/>
      <c r="H6" s="202"/>
      <c r="I6" s="36">
        <v>1.027</v>
      </c>
    </row>
    <row r="7" spans="1:9" ht="24" customHeight="1">
      <c r="A7" s="34">
        <v>4</v>
      </c>
      <c r="B7" s="184"/>
      <c r="C7" s="184"/>
      <c r="D7" s="184"/>
      <c r="E7" s="184" t="s">
        <v>83</v>
      </c>
      <c r="F7" s="184"/>
      <c r="G7" s="184"/>
      <c r="H7" s="184"/>
      <c r="I7" s="36">
        <v>1.025</v>
      </c>
    </row>
    <row r="8" spans="1:9" ht="24" customHeight="1">
      <c r="A8" s="34">
        <v>5</v>
      </c>
      <c r="B8" s="184"/>
      <c r="C8" s="184"/>
      <c r="D8" s="184"/>
      <c r="E8" s="184" t="s">
        <v>98</v>
      </c>
      <c r="F8" s="184"/>
      <c r="G8" s="184"/>
      <c r="H8" s="184"/>
      <c r="I8" s="34">
        <v>1.018</v>
      </c>
    </row>
    <row r="9" spans="1:9" ht="24" customHeight="1">
      <c r="A9" s="34">
        <v>6</v>
      </c>
      <c r="B9" s="224" t="s">
        <v>19</v>
      </c>
      <c r="C9" s="184" t="s">
        <v>20</v>
      </c>
      <c r="D9" s="225">
        <v>2017</v>
      </c>
      <c r="E9" s="184" t="s">
        <v>74</v>
      </c>
      <c r="F9" s="184"/>
      <c r="G9" s="184"/>
      <c r="H9" s="184"/>
      <c r="I9" s="34">
        <v>9574</v>
      </c>
    </row>
    <row r="10" spans="1:9" ht="24" customHeight="1">
      <c r="A10" s="34">
        <v>7</v>
      </c>
      <c r="B10" s="224"/>
      <c r="C10" s="221"/>
      <c r="D10" s="225"/>
      <c r="E10" s="184" t="s">
        <v>75</v>
      </c>
      <c r="F10" s="184"/>
      <c r="G10" s="184"/>
      <c r="H10" s="184"/>
      <c r="I10" s="34">
        <v>1430.5</v>
      </c>
    </row>
    <row r="11" spans="1:9" ht="24" customHeight="1">
      <c r="A11" s="34">
        <v>8</v>
      </c>
      <c r="B11" s="224"/>
      <c r="C11" s="221"/>
      <c r="D11" s="225"/>
      <c r="E11" s="184" t="s">
        <v>21</v>
      </c>
      <c r="F11" s="184"/>
      <c r="G11" s="184"/>
      <c r="H11" s="37" t="s">
        <v>22</v>
      </c>
      <c r="I11" s="34">
        <v>2.4</v>
      </c>
    </row>
    <row r="12" spans="1:9" ht="24" customHeight="1">
      <c r="A12" s="34">
        <v>9</v>
      </c>
      <c r="B12" s="224"/>
      <c r="C12" s="221"/>
      <c r="D12" s="225"/>
      <c r="E12" s="184"/>
      <c r="F12" s="184"/>
      <c r="G12" s="184"/>
      <c r="H12" s="37" t="s">
        <v>23</v>
      </c>
      <c r="I12" s="34">
        <v>2.2</v>
      </c>
    </row>
    <row r="13" spans="1:9" ht="24" customHeight="1">
      <c r="A13" s="34">
        <v>10</v>
      </c>
      <c r="B13" s="224"/>
      <c r="C13" s="221"/>
      <c r="D13" s="225"/>
      <c r="E13" s="184"/>
      <c r="F13" s="184"/>
      <c r="G13" s="184"/>
      <c r="H13" s="37" t="s">
        <v>73</v>
      </c>
      <c r="I13" s="34">
        <v>0</v>
      </c>
    </row>
    <row r="14" spans="1:9" ht="24" customHeight="1">
      <c r="A14" s="34">
        <v>11</v>
      </c>
      <c r="B14" s="224"/>
      <c r="C14" s="221"/>
      <c r="D14" s="225"/>
      <c r="E14" s="184" t="s">
        <v>25</v>
      </c>
      <c r="F14" s="184"/>
      <c r="G14" s="184"/>
      <c r="H14" s="184"/>
      <c r="I14" s="34">
        <v>0</v>
      </c>
    </row>
    <row r="15" spans="1:9" ht="24" customHeight="1">
      <c r="A15" s="34">
        <v>12</v>
      </c>
      <c r="B15" s="224"/>
      <c r="C15" s="221"/>
      <c r="D15" s="225"/>
      <c r="E15" s="184" t="s">
        <v>76</v>
      </c>
      <c r="F15" s="184"/>
      <c r="G15" s="184"/>
      <c r="H15" s="184"/>
      <c r="I15" s="34">
        <f>I10-I11-I12-I13-I14</f>
        <v>1425.9</v>
      </c>
    </row>
    <row r="16" spans="1:9" ht="24" customHeight="1">
      <c r="A16" s="34">
        <v>13</v>
      </c>
      <c r="B16" s="224"/>
      <c r="C16" s="221"/>
      <c r="D16" s="225"/>
      <c r="E16" s="184" t="s">
        <v>77</v>
      </c>
      <c r="F16" s="184"/>
      <c r="G16" s="184"/>
      <c r="H16" s="184"/>
      <c r="I16" s="40">
        <v>13.042</v>
      </c>
    </row>
    <row r="17" spans="1:9" ht="24" customHeight="1">
      <c r="A17" s="34">
        <v>14</v>
      </c>
      <c r="B17" s="224"/>
      <c r="C17" s="184" t="s">
        <v>20</v>
      </c>
      <c r="D17" s="223">
        <v>2018</v>
      </c>
      <c r="E17" s="184" t="s">
        <v>84</v>
      </c>
      <c r="F17" s="184"/>
      <c r="G17" s="184"/>
      <c r="H17" s="184"/>
      <c r="I17" s="34">
        <v>12196</v>
      </c>
    </row>
    <row r="18" spans="1:9" ht="24" customHeight="1">
      <c r="A18" s="34">
        <v>15</v>
      </c>
      <c r="B18" s="224"/>
      <c r="C18" s="221"/>
      <c r="D18" s="223"/>
      <c r="E18" s="184" t="s">
        <v>85</v>
      </c>
      <c r="F18" s="184"/>
      <c r="G18" s="184"/>
      <c r="H18" s="184"/>
      <c r="I18" s="34">
        <v>1614.5</v>
      </c>
    </row>
    <row r="19" spans="1:9" ht="24" customHeight="1">
      <c r="A19" s="34">
        <v>16</v>
      </c>
      <c r="B19" s="224"/>
      <c r="C19" s="221"/>
      <c r="D19" s="223"/>
      <c r="E19" s="184" t="s">
        <v>21</v>
      </c>
      <c r="F19" s="184"/>
      <c r="G19" s="184"/>
      <c r="H19" s="37" t="s">
        <v>22</v>
      </c>
      <c r="I19" s="34">
        <v>0.5</v>
      </c>
    </row>
    <row r="20" spans="1:9" ht="24" customHeight="1">
      <c r="A20" s="34">
        <v>17</v>
      </c>
      <c r="B20" s="224"/>
      <c r="C20" s="221"/>
      <c r="D20" s="223"/>
      <c r="E20" s="184"/>
      <c r="F20" s="184"/>
      <c r="G20" s="184"/>
      <c r="H20" s="37" t="s">
        <v>23</v>
      </c>
      <c r="I20" s="34"/>
    </row>
    <row r="21" spans="1:9" ht="24" customHeight="1">
      <c r="A21" s="34">
        <v>18</v>
      </c>
      <c r="B21" s="224"/>
      <c r="C21" s="221"/>
      <c r="D21" s="223"/>
      <c r="E21" s="184"/>
      <c r="F21" s="184"/>
      <c r="G21" s="184"/>
      <c r="H21" s="37" t="s">
        <v>73</v>
      </c>
      <c r="I21" s="38">
        <v>0</v>
      </c>
    </row>
    <row r="22" spans="1:9" ht="24" customHeight="1">
      <c r="A22" s="34">
        <v>19</v>
      </c>
      <c r="B22" s="224"/>
      <c r="C22" s="221"/>
      <c r="D22" s="223"/>
      <c r="E22" s="184" t="s">
        <v>25</v>
      </c>
      <c r="F22" s="184"/>
      <c r="G22" s="184"/>
      <c r="H22" s="184"/>
      <c r="I22" s="39">
        <v>0</v>
      </c>
    </row>
    <row r="23" spans="1:9" ht="24" customHeight="1">
      <c r="A23" s="34">
        <v>20</v>
      </c>
      <c r="B23" s="224"/>
      <c r="C23" s="221"/>
      <c r="D23" s="223"/>
      <c r="E23" s="184" t="s">
        <v>86</v>
      </c>
      <c r="F23" s="184"/>
      <c r="G23" s="184"/>
      <c r="H23" s="184"/>
      <c r="I23" s="39">
        <f>I18-I19-I20-I21-I22</f>
        <v>1614</v>
      </c>
    </row>
    <row r="24" spans="1:9" ht="24" customHeight="1">
      <c r="A24" s="34">
        <v>21</v>
      </c>
      <c r="B24" s="224"/>
      <c r="C24" s="221"/>
      <c r="D24" s="223"/>
      <c r="E24" s="184" t="s">
        <v>87</v>
      </c>
      <c r="F24" s="184"/>
      <c r="G24" s="184"/>
      <c r="H24" s="184"/>
      <c r="I24" s="40">
        <v>13.181</v>
      </c>
    </row>
    <row r="25" spans="1:9" ht="24" customHeight="1">
      <c r="A25" s="34">
        <v>22</v>
      </c>
      <c r="B25" s="224"/>
      <c r="C25" s="184" t="s">
        <v>20</v>
      </c>
      <c r="D25" s="222">
        <v>2019</v>
      </c>
      <c r="E25" s="184" t="s">
        <v>99</v>
      </c>
      <c r="F25" s="184"/>
      <c r="G25" s="184"/>
      <c r="H25" s="184"/>
      <c r="I25" s="34">
        <v>13050</v>
      </c>
    </row>
    <row r="26" spans="1:9" ht="24" customHeight="1">
      <c r="A26" s="34">
        <v>23</v>
      </c>
      <c r="B26" s="224"/>
      <c r="C26" s="221"/>
      <c r="D26" s="222"/>
      <c r="E26" s="184" t="s">
        <v>100</v>
      </c>
      <c r="F26" s="184"/>
      <c r="G26" s="184"/>
      <c r="H26" s="184"/>
      <c r="I26" s="34">
        <v>1786</v>
      </c>
    </row>
    <row r="27" spans="1:9" ht="24" customHeight="1">
      <c r="A27" s="34">
        <v>24</v>
      </c>
      <c r="B27" s="224"/>
      <c r="C27" s="221"/>
      <c r="D27" s="222"/>
      <c r="E27" s="184" t="s">
        <v>21</v>
      </c>
      <c r="F27" s="184"/>
      <c r="G27" s="184"/>
      <c r="H27" s="37" t="s">
        <v>22</v>
      </c>
      <c r="I27" s="34">
        <v>1</v>
      </c>
    </row>
    <row r="28" spans="1:9" ht="24" customHeight="1">
      <c r="A28" s="34">
        <v>25</v>
      </c>
      <c r="B28" s="224"/>
      <c r="C28" s="221"/>
      <c r="D28" s="222"/>
      <c r="E28" s="184"/>
      <c r="F28" s="184"/>
      <c r="G28" s="184"/>
      <c r="H28" s="37" t="s">
        <v>23</v>
      </c>
      <c r="I28" s="34"/>
    </row>
    <row r="29" spans="1:9" ht="24" customHeight="1">
      <c r="A29" s="34">
        <v>26</v>
      </c>
      <c r="B29" s="224"/>
      <c r="C29" s="221"/>
      <c r="D29" s="222"/>
      <c r="E29" s="184"/>
      <c r="F29" s="184"/>
      <c r="G29" s="184"/>
      <c r="H29" s="37" t="s">
        <v>73</v>
      </c>
      <c r="I29" s="34"/>
    </row>
    <row r="30" spans="1:9" ht="24" customHeight="1">
      <c r="A30" s="34">
        <v>27</v>
      </c>
      <c r="B30" s="224"/>
      <c r="C30" s="221"/>
      <c r="D30" s="222"/>
      <c r="E30" s="184" t="s">
        <v>25</v>
      </c>
      <c r="F30" s="184"/>
      <c r="G30" s="184"/>
      <c r="H30" s="184"/>
      <c r="I30" s="34"/>
    </row>
    <row r="31" spans="1:9" ht="24" customHeight="1">
      <c r="A31" s="34">
        <v>28</v>
      </c>
      <c r="B31" s="224"/>
      <c r="C31" s="221"/>
      <c r="D31" s="222"/>
      <c r="E31" s="184" t="s">
        <v>101</v>
      </c>
      <c r="F31" s="184"/>
      <c r="G31" s="184"/>
      <c r="H31" s="184"/>
      <c r="I31" s="39">
        <f>I26-I27-I28-I29-I30</f>
        <v>1785</v>
      </c>
    </row>
    <row r="32" spans="1:9" ht="24" customHeight="1">
      <c r="A32" s="34">
        <v>29</v>
      </c>
      <c r="B32" s="224"/>
      <c r="C32" s="221"/>
      <c r="D32" s="222"/>
      <c r="E32" s="184" t="s">
        <v>102</v>
      </c>
      <c r="F32" s="184"/>
      <c r="G32" s="184"/>
      <c r="H32" s="184"/>
      <c r="I32" s="40">
        <v>13.088</v>
      </c>
    </row>
    <row r="33" spans="1:9" ht="24" customHeight="1">
      <c r="A33" s="34">
        <v>30</v>
      </c>
      <c r="B33" s="224"/>
      <c r="C33" s="221"/>
      <c r="D33" s="184" t="s">
        <v>88</v>
      </c>
      <c r="E33" s="184"/>
      <c r="F33" s="184"/>
      <c r="G33" s="184"/>
      <c r="H33" s="184"/>
      <c r="I33" s="41">
        <v>-0.228</v>
      </c>
    </row>
    <row r="34" spans="1:9" ht="29.25" customHeight="1">
      <c r="A34" s="34">
        <v>31</v>
      </c>
      <c r="B34" s="224"/>
      <c r="C34" s="221"/>
      <c r="D34" s="184" t="s">
        <v>66</v>
      </c>
      <c r="E34" s="184"/>
      <c r="F34" s="184"/>
      <c r="G34" s="184"/>
      <c r="H34" s="184"/>
      <c r="I34" s="41">
        <v>0.095</v>
      </c>
    </row>
    <row r="35" spans="1:9" ht="24" customHeight="1">
      <c r="A35" s="34">
        <v>32</v>
      </c>
      <c r="B35" s="224"/>
      <c r="C35" s="221"/>
      <c r="D35" s="216" t="s">
        <v>103</v>
      </c>
      <c r="E35" s="216"/>
      <c r="F35" s="216"/>
      <c r="G35" s="216"/>
      <c r="H35" s="216"/>
      <c r="I35" s="40">
        <v>12.955</v>
      </c>
    </row>
    <row r="36" spans="1:9" ht="24" customHeight="1">
      <c r="A36" s="34">
        <v>33</v>
      </c>
      <c r="B36" s="224"/>
      <c r="C36" s="221"/>
      <c r="D36" s="216" t="s">
        <v>104</v>
      </c>
      <c r="E36" s="216"/>
      <c r="F36" s="216"/>
      <c r="G36" s="216"/>
      <c r="H36" s="216"/>
      <c r="I36" s="40">
        <v>12.955</v>
      </c>
    </row>
    <row r="37" spans="1:9" ht="24" customHeight="1">
      <c r="A37" s="34">
        <v>34</v>
      </c>
      <c r="B37" s="224"/>
      <c r="C37" s="221"/>
      <c r="D37" s="216" t="s">
        <v>105</v>
      </c>
      <c r="E37" s="216"/>
      <c r="F37" s="216"/>
      <c r="G37" s="216"/>
      <c r="H37" s="216"/>
      <c r="I37" s="34">
        <v>11.828</v>
      </c>
    </row>
    <row r="38" spans="1:9" ht="24" customHeight="1">
      <c r="A38" s="34">
        <v>35</v>
      </c>
      <c r="B38" s="224"/>
      <c r="C38" s="221"/>
      <c r="D38" s="216" t="s">
        <v>106</v>
      </c>
      <c r="E38" s="216"/>
      <c r="F38" s="216"/>
      <c r="G38" s="216"/>
      <c r="H38" s="216"/>
      <c r="I38" s="42">
        <v>11.793</v>
      </c>
    </row>
    <row r="39" spans="1:9" ht="24" customHeight="1">
      <c r="A39" s="34">
        <v>36</v>
      </c>
      <c r="B39" s="224"/>
      <c r="C39" s="221"/>
      <c r="D39" s="217" t="s">
        <v>107</v>
      </c>
      <c r="E39" s="217"/>
      <c r="F39" s="217"/>
      <c r="G39" s="217"/>
      <c r="H39" s="217"/>
      <c r="I39" s="43">
        <v>12.973</v>
      </c>
    </row>
    <row r="40" spans="1:9" ht="24" customHeight="1">
      <c r="A40" s="34">
        <v>37</v>
      </c>
      <c r="B40" s="224"/>
      <c r="C40" s="221"/>
      <c r="D40" s="218" t="s">
        <v>108</v>
      </c>
      <c r="E40" s="219"/>
      <c r="F40" s="219"/>
      <c r="G40" s="219"/>
      <c r="H40" s="220"/>
      <c r="I40" s="43">
        <v>12.964</v>
      </c>
    </row>
    <row r="41" spans="1:9" ht="24" customHeight="1">
      <c r="A41" s="34">
        <v>38</v>
      </c>
      <c r="B41" s="224"/>
      <c r="C41" s="221"/>
      <c r="D41" s="184" t="s">
        <v>109</v>
      </c>
      <c r="E41" s="184"/>
      <c r="F41" s="184"/>
      <c r="G41" s="184"/>
      <c r="H41" s="184"/>
      <c r="I41" s="34">
        <v>13979</v>
      </c>
    </row>
    <row r="42" spans="1:9" ht="24" customHeight="1">
      <c r="A42" s="34">
        <v>39</v>
      </c>
      <c r="B42" s="224"/>
      <c r="C42" s="221"/>
      <c r="D42" s="209" t="s">
        <v>110</v>
      </c>
      <c r="E42" s="209"/>
      <c r="F42" s="209"/>
      <c r="G42" s="209"/>
      <c r="H42" s="209"/>
      <c r="I42" s="44">
        <f>I41*I40%</f>
        <v>1812.2</v>
      </c>
    </row>
    <row r="43" spans="1:9" ht="24" customHeight="1">
      <c r="A43" s="34">
        <v>40</v>
      </c>
      <c r="B43" s="45"/>
      <c r="C43" s="46"/>
      <c r="D43" s="210" t="s">
        <v>111</v>
      </c>
      <c r="E43" s="213">
        <v>2015</v>
      </c>
      <c r="F43" s="214"/>
      <c r="G43" s="215"/>
      <c r="H43" s="47" t="s">
        <v>112</v>
      </c>
      <c r="I43" s="48">
        <v>0</v>
      </c>
    </row>
    <row r="44" spans="1:9" ht="24" customHeight="1">
      <c r="A44" s="34">
        <v>41</v>
      </c>
      <c r="B44" s="45"/>
      <c r="C44" s="46"/>
      <c r="D44" s="211"/>
      <c r="E44" s="213">
        <v>2016</v>
      </c>
      <c r="F44" s="214"/>
      <c r="G44" s="215"/>
      <c r="H44" s="47" t="s">
        <v>112</v>
      </c>
      <c r="I44" s="48">
        <v>0</v>
      </c>
    </row>
    <row r="45" spans="1:9" ht="24" customHeight="1">
      <c r="A45" s="34">
        <v>42</v>
      </c>
      <c r="B45" s="190" t="s">
        <v>27</v>
      </c>
      <c r="C45" s="190"/>
      <c r="D45" s="211"/>
      <c r="E45" s="184">
        <v>2017</v>
      </c>
      <c r="F45" s="184"/>
      <c r="G45" s="184"/>
      <c r="H45" s="47" t="s">
        <v>112</v>
      </c>
      <c r="I45" s="49">
        <v>0</v>
      </c>
    </row>
    <row r="46" spans="1:9" ht="27.75" customHeight="1">
      <c r="A46" s="34">
        <v>43</v>
      </c>
      <c r="B46" s="190"/>
      <c r="C46" s="190"/>
      <c r="D46" s="211"/>
      <c r="E46" s="184">
        <v>2018</v>
      </c>
      <c r="F46" s="184"/>
      <c r="G46" s="184"/>
      <c r="H46" s="50" t="s">
        <v>112</v>
      </c>
      <c r="I46" s="49">
        <v>0</v>
      </c>
    </row>
    <row r="47" spans="1:9" ht="27.75" customHeight="1">
      <c r="A47" s="34">
        <v>44</v>
      </c>
      <c r="B47" s="190"/>
      <c r="C47" s="190"/>
      <c r="D47" s="211"/>
      <c r="E47" s="184">
        <v>2019</v>
      </c>
      <c r="F47" s="184"/>
      <c r="G47" s="184"/>
      <c r="H47" s="50" t="s">
        <v>113</v>
      </c>
      <c r="I47" s="48"/>
    </row>
    <row r="48" spans="1:9" ht="27.75" customHeight="1">
      <c r="A48" s="34">
        <v>45</v>
      </c>
      <c r="B48" s="190"/>
      <c r="C48" s="190"/>
      <c r="D48" s="212"/>
      <c r="E48" s="200" t="s">
        <v>114</v>
      </c>
      <c r="F48" s="201"/>
      <c r="G48" s="201"/>
      <c r="H48" s="202"/>
      <c r="I48" s="44">
        <f>(I43+I44+I45+I46+I47)/5</f>
        <v>0</v>
      </c>
    </row>
    <row r="49" spans="1:9" ht="24" customHeight="1">
      <c r="A49" s="34">
        <v>46</v>
      </c>
      <c r="B49" s="190"/>
      <c r="C49" s="190"/>
      <c r="D49" s="196" t="s">
        <v>115</v>
      </c>
      <c r="E49" s="196"/>
      <c r="F49" s="196"/>
      <c r="G49" s="196"/>
      <c r="H49" s="196"/>
      <c r="I49" s="44">
        <f>I48*I5*I6</f>
        <v>0</v>
      </c>
    </row>
    <row r="50" spans="1:9" ht="24" customHeight="1">
      <c r="A50" s="32">
        <v>47</v>
      </c>
      <c r="B50" s="199" t="s">
        <v>28</v>
      </c>
      <c r="C50" s="199"/>
      <c r="D50" s="200" t="s">
        <v>89</v>
      </c>
      <c r="E50" s="201"/>
      <c r="F50" s="201"/>
      <c r="G50" s="201"/>
      <c r="H50" s="202"/>
      <c r="I50" s="34">
        <v>5.5</v>
      </c>
    </row>
    <row r="51" spans="1:9" ht="24" customHeight="1">
      <c r="A51" s="34">
        <v>48</v>
      </c>
      <c r="B51" s="199"/>
      <c r="C51" s="199"/>
      <c r="D51" s="200" t="s">
        <v>29</v>
      </c>
      <c r="E51" s="201"/>
      <c r="F51" s="201"/>
      <c r="G51" s="201"/>
      <c r="H51" s="202"/>
      <c r="I51" s="34">
        <v>5</v>
      </c>
    </row>
    <row r="52" spans="1:9" ht="24" customHeight="1">
      <c r="A52" s="34">
        <v>49</v>
      </c>
      <c r="B52" s="199"/>
      <c r="C52" s="199"/>
      <c r="D52" s="200" t="s">
        <v>30</v>
      </c>
      <c r="E52" s="201"/>
      <c r="F52" s="201"/>
      <c r="G52" s="201"/>
      <c r="H52" s="202"/>
      <c r="I52" s="39">
        <v>0</v>
      </c>
    </row>
    <row r="53" spans="1:9" ht="24" customHeight="1">
      <c r="A53" s="34">
        <v>50</v>
      </c>
      <c r="B53" s="199"/>
      <c r="C53" s="199"/>
      <c r="D53" s="203" t="s">
        <v>24</v>
      </c>
      <c r="E53" s="204"/>
      <c r="F53" s="204"/>
      <c r="G53" s="204"/>
      <c r="H53" s="205"/>
      <c r="I53" s="51" t="s">
        <v>26</v>
      </c>
    </row>
    <row r="54" spans="1:9" ht="24" customHeight="1">
      <c r="A54" s="34">
        <v>51</v>
      </c>
      <c r="B54" s="199"/>
      <c r="C54" s="199"/>
      <c r="D54" s="200" t="s">
        <v>90</v>
      </c>
      <c r="E54" s="201"/>
      <c r="F54" s="201"/>
      <c r="G54" s="201"/>
      <c r="H54" s="202"/>
      <c r="I54" s="44">
        <f>I50-I51-I52</f>
        <v>0.5</v>
      </c>
    </row>
    <row r="55" spans="1:9" ht="24" customHeight="1">
      <c r="A55" s="34">
        <v>52</v>
      </c>
      <c r="B55" s="199"/>
      <c r="C55" s="199"/>
      <c r="D55" s="206" t="s">
        <v>116</v>
      </c>
      <c r="E55" s="207"/>
      <c r="F55" s="207"/>
      <c r="G55" s="207"/>
      <c r="H55" s="208"/>
      <c r="I55" s="44">
        <f>I54*I4*I5*I6</f>
        <v>0.5</v>
      </c>
    </row>
    <row r="56" spans="1:9" ht="24" customHeight="1">
      <c r="A56" s="34">
        <v>53</v>
      </c>
      <c r="B56" s="199"/>
      <c r="C56" s="199"/>
      <c r="D56" s="184" t="s">
        <v>117</v>
      </c>
      <c r="E56" s="184"/>
      <c r="F56" s="184"/>
      <c r="G56" s="184"/>
      <c r="H56" s="184"/>
      <c r="I56" s="34">
        <v>13.5</v>
      </c>
    </row>
    <row r="57" spans="1:9" ht="24" customHeight="1">
      <c r="A57" s="34">
        <v>54</v>
      </c>
      <c r="B57" s="199"/>
      <c r="C57" s="199"/>
      <c r="D57" s="184" t="s">
        <v>29</v>
      </c>
      <c r="E57" s="184"/>
      <c r="F57" s="184"/>
      <c r="G57" s="184"/>
      <c r="H57" s="184"/>
      <c r="I57" s="34">
        <v>3</v>
      </c>
    </row>
    <row r="58" spans="1:9" ht="24" customHeight="1">
      <c r="A58" s="34">
        <v>55</v>
      </c>
      <c r="B58" s="199"/>
      <c r="C58" s="199"/>
      <c r="D58" s="184" t="s">
        <v>30</v>
      </c>
      <c r="E58" s="184"/>
      <c r="F58" s="184"/>
      <c r="G58" s="184"/>
      <c r="H58" s="184"/>
      <c r="I58" s="34"/>
    </row>
    <row r="59" spans="1:9" ht="24" customHeight="1">
      <c r="A59" s="34">
        <v>56</v>
      </c>
      <c r="B59" s="199"/>
      <c r="C59" s="199"/>
      <c r="D59" s="194" t="s">
        <v>24</v>
      </c>
      <c r="E59" s="194"/>
      <c r="F59" s="194"/>
      <c r="G59" s="194"/>
      <c r="H59" s="194"/>
      <c r="I59" s="34"/>
    </row>
    <row r="60" spans="1:9" ht="24" customHeight="1">
      <c r="A60" s="34">
        <v>57</v>
      </c>
      <c r="B60" s="199"/>
      <c r="C60" s="199"/>
      <c r="D60" s="184" t="s">
        <v>118</v>
      </c>
      <c r="E60" s="184"/>
      <c r="F60" s="184"/>
      <c r="G60" s="184"/>
      <c r="H60" s="184"/>
      <c r="I60" s="44">
        <f>I56-I57-I58</f>
        <v>10.5</v>
      </c>
    </row>
    <row r="61" spans="1:9" ht="24" customHeight="1">
      <c r="A61" s="34">
        <v>58</v>
      </c>
      <c r="B61" s="199"/>
      <c r="C61" s="199"/>
      <c r="D61" s="195" t="s">
        <v>119</v>
      </c>
      <c r="E61" s="195"/>
      <c r="F61" s="195"/>
      <c r="G61" s="195"/>
      <c r="H61" s="195"/>
      <c r="I61" s="44">
        <f>I60*I5*I6</f>
        <v>10.5</v>
      </c>
    </row>
    <row r="62" spans="1:9" ht="24" customHeight="1">
      <c r="A62" s="34">
        <v>59</v>
      </c>
      <c r="B62" s="199"/>
      <c r="C62" s="199"/>
      <c r="D62" s="184" t="s">
        <v>120</v>
      </c>
      <c r="E62" s="184"/>
      <c r="F62" s="184"/>
      <c r="G62" s="184"/>
      <c r="H62" s="184"/>
      <c r="I62" s="34">
        <v>0</v>
      </c>
    </row>
    <row r="63" spans="1:9" ht="24" customHeight="1">
      <c r="A63" s="34">
        <v>60</v>
      </c>
      <c r="B63" s="199"/>
      <c r="C63" s="199"/>
      <c r="D63" s="184" t="s">
        <v>121</v>
      </c>
      <c r="E63" s="184"/>
      <c r="F63" s="184"/>
      <c r="G63" s="184"/>
      <c r="H63" s="184"/>
      <c r="I63" s="34">
        <v>0</v>
      </c>
    </row>
    <row r="64" spans="1:9" ht="24" customHeight="1">
      <c r="A64" s="34">
        <v>61</v>
      </c>
      <c r="B64" s="199"/>
      <c r="C64" s="199"/>
      <c r="D64" s="184" t="s">
        <v>122</v>
      </c>
      <c r="E64" s="184"/>
      <c r="F64" s="184"/>
      <c r="G64" s="184"/>
      <c r="H64" s="184"/>
      <c r="I64" s="34"/>
    </row>
    <row r="65" spans="1:9" ht="24" customHeight="1">
      <c r="A65" s="34">
        <v>62</v>
      </c>
      <c r="B65" s="199"/>
      <c r="C65" s="199"/>
      <c r="D65" s="194" t="s">
        <v>91</v>
      </c>
      <c r="E65" s="194"/>
      <c r="F65" s="194"/>
      <c r="G65" s="194"/>
      <c r="H65" s="194"/>
      <c r="I65" s="34"/>
    </row>
    <row r="66" spans="1:9" ht="24" customHeight="1">
      <c r="A66" s="34">
        <v>63</v>
      </c>
      <c r="B66" s="199"/>
      <c r="C66" s="199"/>
      <c r="D66" s="184" t="s">
        <v>123</v>
      </c>
      <c r="E66" s="184"/>
      <c r="F66" s="184"/>
      <c r="G66" s="184"/>
      <c r="H66" s="184"/>
      <c r="I66" s="44">
        <f>I62-I63</f>
        <v>0</v>
      </c>
    </row>
    <row r="67" spans="1:9" ht="24" customHeight="1">
      <c r="A67" s="34">
        <v>64</v>
      </c>
      <c r="B67" s="199"/>
      <c r="C67" s="199"/>
      <c r="D67" s="195" t="s">
        <v>124</v>
      </c>
      <c r="E67" s="195"/>
      <c r="F67" s="195"/>
      <c r="G67" s="195"/>
      <c r="H67" s="195"/>
      <c r="I67" s="44">
        <f>I66*I6</f>
        <v>0</v>
      </c>
    </row>
    <row r="68" spans="1:9" ht="24" customHeight="1">
      <c r="A68" s="34">
        <v>65</v>
      </c>
      <c r="B68" s="199"/>
      <c r="C68" s="199"/>
      <c r="D68" s="196" t="s">
        <v>125</v>
      </c>
      <c r="E68" s="196"/>
      <c r="F68" s="196"/>
      <c r="G68" s="196"/>
      <c r="H68" s="196"/>
      <c r="I68" s="44">
        <f>(I55+I61+I67)/3</f>
        <v>3.7</v>
      </c>
    </row>
    <row r="69" spans="1:9" ht="24" customHeight="1">
      <c r="A69" s="34">
        <v>66</v>
      </c>
      <c r="B69" s="197" t="s">
        <v>92</v>
      </c>
      <c r="C69" s="197"/>
      <c r="D69" s="198" t="s">
        <v>31</v>
      </c>
      <c r="E69" s="184" t="s">
        <v>126</v>
      </c>
      <c r="F69" s="184"/>
      <c r="G69" s="184"/>
      <c r="H69" s="184"/>
      <c r="I69" s="34"/>
    </row>
    <row r="70" spans="1:9" ht="24" customHeight="1">
      <c r="A70" s="34">
        <v>67</v>
      </c>
      <c r="B70" s="197"/>
      <c r="C70" s="197"/>
      <c r="D70" s="198"/>
      <c r="E70" s="184" t="s">
        <v>29</v>
      </c>
      <c r="F70" s="184"/>
      <c r="G70" s="184"/>
      <c r="H70" s="184"/>
      <c r="I70" s="34"/>
    </row>
    <row r="71" spans="1:9" ht="24" customHeight="1">
      <c r="A71" s="34">
        <v>68</v>
      </c>
      <c r="B71" s="197"/>
      <c r="C71" s="197"/>
      <c r="D71" s="198"/>
      <c r="E71" s="184" t="s">
        <v>127</v>
      </c>
      <c r="F71" s="184"/>
      <c r="G71" s="184"/>
      <c r="H71" s="184"/>
      <c r="I71" s="34"/>
    </row>
    <row r="72" spans="1:9" ht="24" customHeight="1">
      <c r="A72" s="34">
        <v>69</v>
      </c>
      <c r="B72" s="197"/>
      <c r="C72" s="197"/>
      <c r="D72" s="198"/>
      <c r="E72" s="184" t="s">
        <v>29</v>
      </c>
      <c r="F72" s="184"/>
      <c r="G72" s="184"/>
      <c r="H72" s="184"/>
      <c r="I72" s="34"/>
    </row>
    <row r="73" spans="1:9" ht="24" customHeight="1">
      <c r="A73" s="34">
        <v>70</v>
      </c>
      <c r="B73" s="197"/>
      <c r="C73" s="197"/>
      <c r="D73" s="198"/>
      <c r="E73" s="192" t="s">
        <v>128</v>
      </c>
      <c r="F73" s="192"/>
      <c r="G73" s="192"/>
      <c r="H73" s="192"/>
      <c r="I73" s="34"/>
    </row>
    <row r="74" spans="1:9" ht="24" customHeight="1">
      <c r="A74" s="34">
        <v>71</v>
      </c>
      <c r="B74" s="193" t="s">
        <v>129</v>
      </c>
      <c r="C74" s="193"/>
      <c r="D74" s="193"/>
      <c r="E74" s="193"/>
      <c r="F74" s="193"/>
      <c r="G74" s="193"/>
      <c r="H74" s="193"/>
      <c r="I74" s="44">
        <f>I42+I49+I68+I73</f>
        <v>1815.9</v>
      </c>
    </row>
    <row r="75" spans="1:9" ht="24" customHeight="1">
      <c r="A75" s="34">
        <v>72</v>
      </c>
      <c r="B75" s="193" t="s">
        <v>130</v>
      </c>
      <c r="C75" s="193"/>
      <c r="D75" s="193"/>
      <c r="E75" s="193"/>
      <c r="F75" s="193"/>
      <c r="G75" s="193"/>
      <c r="H75" s="193"/>
      <c r="I75" s="44">
        <f>I42+I49+I68</f>
        <v>1815.9</v>
      </c>
    </row>
    <row r="76" spans="1:9" ht="24" customHeight="1">
      <c r="A76" s="34">
        <v>73</v>
      </c>
      <c r="B76" s="193" t="s">
        <v>131</v>
      </c>
      <c r="C76" s="193"/>
      <c r="D76" s="193"/>
      <c r="E76" s="193"/>
      <c r="F76" s="193"/>
      <c r="G76" s="193"/>
      <c r="H76" s="193"/>
      <c r="I76" s="44">
        <f>I42+I49+I68+I73</f>
        <v>1815.9</v>
      </c>
    </row>
    <row r="77" spans="1:9" ht="24" customHeight="1">
      <c r="A77" s="34">
        <v>74</v>
      </c>
      <c r="B77" s="191" t="s">
        <v>132</v>
      </c>
      <c r="C77" s="191"/>
      <c r="D77" s="191"/>
      <c r="E77" s="191"/>
      <c r="F77" s="191"/>
      <c r="G77" s="191"/>
      <c r="H77" s="191"/>
      <c r="I77" s="34">
        <v>14399</v>
      </c>
    </row>
    <row r="78" spans="1:9" ht="24" customHeight="1">
      <c r="A78" s="34">
        <v>75</v>
      </c>
      <c r="B78" s="190" t="s">
        <v>93</v>
      </c>
      <c r="C78" s="190"/>
      <c r="D78" s="184" t="s">
        <v>133</v>
      </c>
      <c r="E78" s="184"/>
      <c r="F78" s="184"/>
      <c r="G78" s="184" t="s">
        <v>78</v>
      </c>
      <c r="H78" s="35" t="s">
        <v>32</v>
      </c>
      <c r="I78" s="39">
        <f>I80+I81+I82+I83</f>
        <v>1870.4</v>
      </c>
    </row>
    <row r="79" spans="1:9" ht="24" customHeight="1">
      <c r="A79" s="34">
        <v>76</v>
      </c>
      <c r="B79" s="190"/>
      <c r="C79" s="190"/>
      <c r="D79" s="184"/>
      <c r="E79" s="184"/>
      <c r="F79" s="184"/>
      <c r="G79" s="184"/>
      <c r="H79" s="35" t="s">
        <v>33</v>
      </c>
      <c r="I79" s="39">
        <f>I80+I81+I82</f>
        <v>1870.4</v>
      </c>
    </row>
    <row r="80" spans="1:9" ht="24" customHeight="1">
      <c r="A80" s="34">
        <v>77</v>
      </c>
      <c r="B80" s="190"/>
      <c r="C80" s="190"/>
      <c r="D80" s="184"/>
      <c r="E80" s="184"/>
      <c r="F80" s="184"/>
      <c r="G80" s="184"/>
      <c r="H80" s="53" t="s">
        <v>134</v>
      </c>
      <c r="I80" s="44">
        <f>I77/I41*I42</f>
        <v>1866.6</v>
      </c>
    </row>
    <row r="81" spans="1:9" ht="24" customHeight="1">
      <c r="A81" s="34">
        <v>78</v>
      </c>
      <c r="B81" s="190"/>
      <c r="C81" s="190"/>
      <c r="D81" s="184"/>
      <c r="E81" s="184"/>
      <c r="F81" s="184"/>
      <c r="G81" s="184"/>
      <c r="H81" s="35" t="s">
        <v>34</v>
      </c>
      <c r="I81" s="44">
        <f>I49*I6</f>
        <v>0</v>
      </c>
    </row>
    <row r="82" spans="1:9" ht="24" customHeight="1">
      <c r="A82" s="34">
        <v>79</v>
      </c>
      <c r="B82" s="190"/>
      <c r="C82" s="190"/>
      <c r="D82" s="184"/>
      <c r="E82" s="184"/>
      <c r="F82" s="184"/>
      <c r="G82" s="184"/>
      <c r="H82" s="35" t="s">
        <v>35</v>
      </c>
      <c r="I82" s="44">
        <f>I68*I7</f>
        <v>3.8</v>
      </c>
    </row>
    <row r="83" spans="1:9" ht="24" customHeight="1">
      <c r="A83" s="34">
        <v>80</v>
      </c>
      <c r="B83" s="190"/>
      <c r="C83" s="190"/>
      <c r="D83" s="184"/>
      <c r="E83" s="184"/>
      <c r="F83" s="184"/>
      <c r="G83" s="184"/>
      <c r="H83" s="35" t="s">
        <v>36</v>
      </c>
      <c r="I83" s="44">
        <f>I73*I7</f>
        <v>0</v>
      </c>
    </row>
    <row r="84" spans="1:9" ht="24" customHeight="1">
      <c r="A84" s="34">
        <v>81</v>
      </c>
      <c r="B84" s="191" t="s">
        <v>135</v>
      </c>
      <c r="C84" s="191"/>
      <c r="D84" s="191"/>
      <c r="E84" s="191"/>
      <c r="F84" s="191"/>
      <c r="G84" s="191"/>
      <c r="H84" s="191"/>
      <c r="I84" s="32">
        <v>14830</v>
      </c>
    </row>
    <row r="85" spans="1:9" ht="24" customHeight="1">
      <c r="A85" s="34">
        <v>82</v>
      </c>
      <c r="B85" s="187" t="s">
        <v>136</v>
      </c>
      <c r="C85" s="187"/>
      <c r="D85" s="184" t="s">
        <v>137</v>
      </c>
      <c r="E85" s="184"/>
      <c r="F85" s="184"/>
      <c r="G85" s="184" t="s">
        <v>162</v>
      </c>
      <c r="H85" s="35" t="s">
        <v>32</v>
      </c>
      <c r="I85" s="44">
        <f>I87+I88+I89+I90</f>
        <v>1926.4</v>
      </c>
    </row>
    <row r="86" spans="1:9" ht="24" customHeight="1">
      <c r="A86" s="34">
        <v>83</v>
      </c>
      <c r="B86" s="187"/>
      <c r="C86" s="187"/>
      <c r="D86" s="184"/>
      <c r="E86" s="184"/>
      <c r="F86" s="184"/>
      <c r="G86" s="184"/>
      <c r="H86" s="35" t="s">
        <v>33</v>
      </c>
      <c r="I86" s="44">
        <f>I87+I88+I89</f>
        <v>1926.4</v>
      </c>
    </row>
    <row r="87" spans="1:9" ht="24" customHeight="1">
      <c r="A87" s="34">
        <v>84</v>
      </c>
      <c r="B87" s="187"/>
      <c r="C87" s="187"/>
      <c r="D87" s="184"/>
      <c r="E87" s="184"/>
      <c r="F87" s="184"/>
      <c r="G87" s="184"/>
      <c r="H87" s="35" t="s">
        <v>138</v>
      </c>
      <c r="I87" s="44">
        <f>I84/I77*I80</f>
        <v>1922.5</v>
      </c>
    </row>
    <row r="88" spans="1:9" ht="24" customHeight="1">
      <c r="A88" s="34">
        <v>85</v>
      </c>
      <c r="B88" s="187"/>
      <c r="C88" s="187"/>
      <c r="D88" s="184"/>
      <c r="E88" s="184"/>
      <c r="F88" s="184"/>
      <c r="G88" s="184"/>
      <c r="H88" s="35" t="s">
        <v>34</v>
      </c>
      <c r="I88" s="44">
        <f>I81*I7</f>
        <v>0</v>
      </c>
    </row>
    <row r="89" spans="1:9" ht="24" customHeight="1">
      <c r="A89" s="34">
        <v>86</v>
      </c>
      <c r="B89" s="187"/>
      <c r="C89" s="187"/>
      <c r="D89" s="184"/>
      <c r="E89" s="184"/>
      <c r="F89" s="184"/>
      <c r="G89" s="184"/>
      <c r="H89" s="35" t="s">
        <v>35</v>
      </c>
      <c r="I89" s="44">
        <f>I82*I8</f>
        <v>3.9</v>
      </c>
    </row>
    <row r="90" spans="1:9" ht="24" customHeight="1">
      <c r="A90" s="34">
        <v>87</v>
      </c>
      <c r="B90" s="187"/>
      <c r="C90" s="187"/>
      <c r="D90" s="184"/>
      <c r="E90" s="184"/>
      <c r="F90" s="184"/>
      <c r="G90" s="184"/>
      <c r="H90" s="35" t="s">
        <v>36</v>
      </c>
      <c r="I90" s="44">
        <f>I83*I8</f>
        <v>0</v>
      </c>
    </row>
    <row r="91" spans="1:9" ht="24" customHeight="1">
      <c r="A91" s="34">
        <v>88</v>
      </c>
      <c r="B91" s="184" t="s">
        <v>37</v>
      </c>
      <c r="C91" s="184"/>
      <c r="D91" s="184"/>
      <c r="E91" s="184"/>
      <c r="F91" s="185" t="s">
        <v>79</v>
      </c>
      <c r="G91" s="185"/>
      <c r="H91" s="52" t="s">
        <v>38</v>
      </c>
      <c r="I91" s="44">
        <f>I75*15%</f>
        <v>272.4</v>
      </c>
    </row>
    <row r="92" spans="1:9" ht="24" customHeight="1">
      <c r="A92" s="34">
        <v>89</v>
      </c>
      <c r="B92" s="184"/>
      <c r="C92" s="184"/>
      <c r="D92" s="184"/>
      <c r="E92" s="184"/>
      <c r="F92" s="185"/>
      <c r="G92" s="185"/>
      <c r="H92" s="35" t="s">
        <v>39</v>
      </c>
      <c r="I92" s="55">
        <f>I91/15%*2%</f>
        <v>36</v>
      </c>
    </row>
    <row r="93" spans="1:9" ht="24" customHeight="1">
      <c r="A93" s="34">
        <v>90</v>
      </c>
      <c r="B93" s="184"/>
      <c r="C93" s="184"/>
      <c r="D93" s="184"/>
      <c r="E93" s="184"/>
      <c r="F93" s="186" t="s">
        <v>94</v>
      </c>
      <c r="G93" s="186"/>
      <c r="H93" s="52" t="s">
        <v>40</v>
      </c>
      <c r="I93" s="54">
        <f>I79*15%</f>
        <v>280.6</v>
      </c>
    </row>
    <row r="94" spans="1:9" ht="24" customHeight="1">
      <c r="A94" s="34">
        <v>91</v>
      </c>
      <c r="B94" s="184"/>
      <c r="C94" s="184"/>
      <c r="D94" s="184"/>
      <c r="E94" s="184"/>
      <c r="F94" s="186"/>
      <c r="G94" s="186"/>
      <c r="H94" s="35" t="s">
        <v>39</v>
      </c>
      <c r="I94" s="55">
        <f>I93/15%*2%</f>
        <v>37</v>
      </c>
    </row>
    <row r="95" spans="1:9" ht="24" customHeight="1">
      <c r="A95" s="34">
        <v>92</v>
      </c>
      <c r="B95" s="184"/>
      <c r="C95" s="184"/>
      <c r="D95" s="184"/>
      <c r="E95" s="184"/>
      <c r="F95" s="187" t="s">
        <v>139</v>
      </c>
      <c r="G95" s="187"/>
      <c r="H95" s="52" t="s">
        <v>40</v>
      </c>
      <c r="I95" s="54">
        <f>I86*15%</f>
        <v>289</v>
      </c>
    </row>
    <row r="96" spans="1:9" ht="24" customHeight="1">
      <c r="A96" s="34">
        <v>93</v>
      </c>
      <c r="B96" s="184"/>
      <c r="C96" s="184"/>
      <c r="D96" s="184"/>
      <c r="E96" s="184"/>
      <c r="F96" s="187"/>
      <c r="G96" s="187"/>
      <c r="H96" s="35" t="s">
        <v>39</v>
      </c>
      <c r="I96" s="55">
        <f>I95/15%*2%</f>
        <v>39</v>
      </c>
    </row>
    <row r="97" spans="1:9" ht="24" customHeight="1">
      <c r="A97" s="32">
        <v>94</v>
      </c>
      <c r="B97" s="184" t="s">
        <v>41</v>
      </c>
      <c r="C97" s="184"/>
      <c r="D97" s="184"/>
      <c r="E97" s="184"/>
      <c r="F97" s="184"/>
      <c r="G97" s="184"/>
      <c r="H97" s="184"/>
      <c r="I97" s="34"/>
    </row>
    <row r="98" spans="1:255" ht="15">
      <c r="A98" s="56"/>
      <c r="B98" s="188"/>
      <c r="C98" s="189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</row>
    <row r="99" spans="1:255" ht="15">
      <c r="A99" s="56"/>
      <c r="B99" s="27"/>
      <c r="C99" s="27"/>
      <c r="D99" s="27"/>
      <c r="E99" s="27"/>
      <c r="F99" s="27"/>
      <c r="G99" s="27"/>
      <c r="H99" s="27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ht="15">
      <c r="A100" s="56"/>
      <c r="B100" s="28"/>
      <c r="C100" s="28"/>
      <c r="D100" s="28"/>
      <c r="E100" s="28"/>
      <c r="F100" s="28"/>
      <c r="G100" s="28"/>
      <c r="H100" s="28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ht="15">
      <c r="A101" s="56"/>
      <c r="B101" s="27"/>
      <c r="C101" s="26"/>
      <c r="D101" s="26"/>
      <c r="E101" s="26"/>
      <c r="F101" s="26"/>
      <c r="G101" s="29"/>
      <c r="H101" s="29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</row>
    <row r="102" spans="1:255" ht="15">
      <c r="A102" s="56"/>
      <c r="B102" s="27"/>
      <c r="C102" s="27"/>
      <c r="D102" s="27"/>
      <c r="E102" s="26"/>
      <c r="F102" s="27"/>
      <c r="G102" s="183"/>
      <c r="H102" s="18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</row>
    <row r="103" ht="15">
      <c r="A103" s="56"/>
    </row>
  </sheetData>
  <sheetProtection/>
  <mergeCells count="98">
    <mergeCell ref="B1:H1"/>
    <mergeCell ref="B2:H2"/>
    <mergeCell ref="B3:H3"/>
    <mergeCell ref="B4:D8"/>
    <mergeCell ref="E4:H4"/>
    <mergeCell ref="E5:H5"/>
    <mergeCell ref="E6:H6"/>
    <mergeCell ref="E7:H7"/>
    <mergeCell ref="E8:H8"/>
    <mergeCell ref="B9:B42"/>
    <mergeCell ref="C9:C16"/>
    <mergeCell ref="D9:D16"/>
    <mergeCell ref="E9:H9"/>
    <mergeCell ref="E10:H10"/>
    <mergeCell ref="E11:G13"/>
    <mergeCell ref="E14:H14"/>
    <mergeCell ref="E15:H15"/>
    <mergeCell ref="E16:H16"/>
    <mergeCell ref="C17:C24"/>
    <mergeCell ref="D17:D24"/>
    <mergeCell ref="E17:H17"/>
    <mergeCell ref="E18:H18"/>
    <mergeCell ref="E19:G21"/>
    <mergeCell ref="E22:H22"/>
    <mergeCell ref="E23:H23"/>
    <mergeCell ref="E24:H24"/>
    <mergeCell ref="C25:C42"/>
    <mergeCell ref="D25:D32"/>
    <mergeCell ref="E25:H25"/>
    <mergeCell ref="E26:H26"/>
    <mergeCell ref="E27:G29"/>
    <mergeCell ref="E30:H30"/>
    <mergeCell ref="E31:H31"/>
    <mergeCell ref="E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D48"/>
    <mergeCell ref="E43:G43"/>
    <mergeCell ref="E44:G44"/>
    <mergeCell ref="B45:C49"/>
    <mergeCell ref="E45:G45"/>
    <mergeCell ref="E46:G46"/>
    <mergeCell ref="E47:G47"/>
    <mergeCell ref="E48:H48"/>
    <mergeCell ref="D49:H49"/>
    <mergeCell ref="B50:C68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B69:C73"/>
    <mergeCell ref="D69:D73"/>
    <mergeCell ref="E69:H69"/>
    <mergeCell ref="E70:H70"/>
    <mergeCell ref="E71:H71"/>
    <mergeCell ref="E72:H72"/>
    <mergeCell ref="E73:H73"/>
    <mergeCell ref="B74:H74"/>
    <mergeCell ref="B75:H75"/>
    <mergeCell ref="B76:H76"/>
    <mergeCell ref="B77:H77"/>
    <mergeCell ref="B78:C83"/>
    <mergeCell ref="D78:F83"/>
    <mergeCell ref="G78:G83"/>
    <mergeCell ref="B84:H84"/>
    <mergeCell ref="B85:C90"/>
    <mergeCell ref="D85:F90"/>
    <mergeCell ref="G85:G90"/>
    <mergeCell ref="G102:H102"/>
    <mergeCell ref="B91:E96"/>
    <mergeCell ref="F91:G92"/>
    <mergeCell ref="F93:G94"/>
    <mergeCell ref="F95:G96"/>
    <mergeCell ref="B97:H97"/>
    <mergeCell ref="B98:C98"/>
  </mergeCells>
  <printOptions/>
  <pageMargins left="0.7874015748031497" right="0.3937007874015748" top="0.6692913385826772" bottom="0.3937007874015748" header="0.6692913385826772" footer="0.11811023622047245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9" sqref="K9"/>
    </sheetView>
  </sheetViews>
  <sheetFormatPr defaultColWidth="9.25390625" defaultRowHeight="12" customHeight="1"/>
  <cols>
    <col min="1" max="1" width="22.25390625" style="75" customWidth="1"/>
    <col min="2" max="2" width="10.75390625" style="75" customWidth="1"/>
    <col min="3" max="3" width="9.75390625" style="75" customWidth="1"/>
    <col min="4" max="4" width="9.375" style="75" customWidth="1"/>
    <col min="5" max="5" width="10.625" style="75" customWidth="1"/>
    <col min="6" max="6" width="11.75390625" style="75" customWidth="1"/>
    <col min="7" max="7" width="14.875" style="75" customWidth="1"/>
    <col min="8" max="9" width="20.375" style="75" customWidth="1"/>
    <col min="10" max="10" width="20.625" style="75" customWidth="1"/>
    <col min="11" max="11" width="19.625" style="75" customWidth="1"/>
    <col min="12" max="16384" width="9.25390625" style="75" customWidth="1"/>
  </cols>
  <sheetData>
    <row r="1" spans="1:10" s="57" customFormat="1" ht="18" customHeight="1">
      <c r="A1" s="231" t="s">
        <v>11</v>
      </c>
      <c r="B1" s="231"/>
      <c r="C1" s="231"/>
      <c r="D1" s="231"/>
      <c r="E1" s="231"/>
      <c r="F1" s="231"/>
      <c r="G1" s="232"/>
      <c r="H1" s="232"/>
      <c r="I1" s="232"/>
      <c r="J1" s="232"/>
    </row>
    <row r="2" spans="1:10" s="57" customFormat="1" ht="18" customHeight="1">
      <c r="A2" s="233" t="s">
        <v>67</v>
      </c>
      <c r="B2" s="233"/>
      <c r="C2" s="233"/>
      <c r="D2" s="233"/>
      <c r="E2" s="233"/>
      <c r="F2" s="233"/>
      <c r="G2" s="232"/>
      <c r="H2" s="232"/>
      <c r="I2" s="232"/>
      <c r="J2" s="232"/>
    </row>
    <row r="3" spans="1:10" s="57" customFormat="1" ht="18" customHeight="1">
      <c r="A3" s="231" t="s">
        <v>140</v>
      </c>
      <c r="B3" s="231"/>
      <c r="C3" s="231"/>
      <c r="D3" s="231"/>
      <c r="E3" s="231"/>
      <c r="F3" s="231"/>
      <c r="G3" s="232"/>
      <c r="H3" s="232"/>
      <c r="I3" s="232"/>
      <c r="J3" s="232"/>
    </row>
    <row r="4" spans="1:10" s="57" customFormat="1" ht="18" customHeight="1">
      <c r="A4" s="234" t="s">
        <v>13</v>
      </c>
      <c r="B4" s="234"/>
      <c r="C4" s="234"/>
      <c r="D4" s="234"/>
      <c r="E4" s="234"/>
      <c r="F4" s="234"/>
      <c r="G4" s="232"/>
      <c r="H4" s="232"/>
      <c r="I4" s="232"/>
      <c r="J4" s="232"/>
    </row>
    <row r="5" spans="4:10" s="58" customFormat="1" ht="18" customHeight="1">
      <c r="D5" s="59"/>
      <c r="E5" s="59"/>
      <c r="G5" s="59"/>
      <c r="J5" s="59" t="s">
        <v>0</v>
      </c>
    </row>
    <row r="6" spans="1:11" s="61" customFormat="1" ht="158.25" customHeight="1">
      <c r="A6" s="60" t="s">
        <v>12</v>
      </c>
      <c r="B6" s="229" t="s">
        <v>68</v>
      </c>
      <c r="C6" s="235"/>
      <c r="D6" s="235"/>
      <c r="E6" s="235"/>
      <c r="F6" s="235"/>
      <c r="G6" s="229" t="s">
        <v>69</v>
      </c>
      <c r="H6" s="60" t="s">
        <v>163</v>
      </c>
      <c r="I6" s="60" t="s">
        <v>164</v>
      </c>
      <c r="J6" s="60" t="s">
        <v>165</v>
      </c>
      <c r="K6" s="229" t="s">
        <v>141</v>
      </c>
    </row>
    <row r="7" spans="1:11" s="61" customFormat="1" ht="33" customHeight="1">
      <c r="A7" s="60"/>
      <c r="B7" s="62" t="s">
        <v>70</v>
      </c>
      <c r="C7" s="63" t="s">
        <v>80</v>
      </c>
      <c r="D7" s="63" t="s">
        <v>95</v>
      </c>
      <c r="E7" s="64" t="s">
        <v>142</v>
      </c>
      <c r="F7" s="65" t="s">
        <v>143</v>
      </c>
      <c r="G7" s="229"/>
      <c r="H7" s="66">
        <v>1.002</v>
      </c>
      <c r="I7" s="66">
        <v>1.004</v>
      </c>
      <c r="J7" s="66">
        <v>1.007</v>
      </c>
      <c r="K7" s="230"/>
    </row>
    <row r="8" spans="1:11" s="69" customFormat="1" ht="19.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7">
        <v>7</v>
      </c>
      <c r="H8" s="67">
        <v>8</v>
      </c>
      <c r="I8" s="67">
        <v>9</v>
      </c>
      <c r="J8" s="67">
        <v>10</v>
      </c>
      <c r="K8" s="68">
        <v>11</v>
      </c>
    </row>
    <row r="9" spans="1:11" ht="24.75" customHeight="1">
      <c r="A9" s="70" t="s">
        <v>43</v>
      </c>
      <c r="B9" s="71">
        <v>0</v>
      </c>
      <c r="C9" s="72">
        <v>63</v>
      </c>
      <c r="D9" s="72">
        <v>58</v>
      </c>
      <c r="E9" s="72">
        <v>7</v>
      </c>
      <c r="F9" s="71">
        <v>26</v>
      </c>
      <c r="G9" s="72">
        <f>(B9+C9+D9+E9+F9)/5</f>
        <v>30.8</v>
      </c>
      <c r="H9" s="73">
        <v>5</v>
      </c>
      <c r="I9" s="73">
        <v>5</v>
      </c>
      <c r="J9" s="73">
        <v>5</v>
      </c>
      <c r="K9" s="74" t="s">
        <v>144</v>
      </c>
    </row>
  </sheetData>
  <sheetProtection/>
  <mergeCells count="7">
    <mergeCell ref="K6:K7"/>
    <mergeCell ref="A1:J1"/>
    <mergeCell ref="A2:J2"/>
    <mergeCell ref="A3:J3"/>
    <mergeCell ref="A4:J4"/>
    <mergeCell ref="B6:F6"/>
    <mergeCell ref="G6:G7"/>
  </mergeCells>
  <printOptions/>
  <pageMargins left="1.31" right="0.2755905511811024" top="0.5118110236220472" bottom="0.15748031496062992" header="0.5118110236220472" footer="0.15748031496062992"/>
  <pageSetup fitToHeight="2" horizontalDpi="600" verticalDpi="600" orientation="landscape" paperSize="9" scale="73" r:id="rId1"/>
  <headerFooter alignWithMargins="0">
    <oddFooter>&amp;L&amp;8&amp;Z&amp;F &amp;A&amp;R&amp;8&amp;D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2.875" style="26" customWidth="1"/>
    <col min="2" max="2" width="21.375" style="26" customWidth="1"/>
    <col min="3" max="3" width="18.625" style="26" customWidth="1"/>
    <col min="4" max="4" width="17.375" style="26" customWidth="1"/>
    <col min="5" max="5" width="17.75390625" style="26" customWidth="1"/>
    <col min="6" max="6" width="18.25390625" style="26" customWidth="1"/>
    <col min="7" max="16384" width="9.125" style="26" customWidth="1"/>
  </cols>
  <sheetData>
    <row r="1" spans="1:6" ht="15.75">
      <c r="A1" s="238" t="s">
        <v>11</v>
      </c>
      <c r="B1" s="238"/>
      <c r="C1" s="238"/>
      <c r="D1" s="238"/>
      <c r="E1" s="239"/>
      <c r="F1" s="239"/>
    </row>
    <row r="2" spans="1:6" ht="15.75">
      <c r="A2" s="240" t="s">
        <v>166</v>
      </c>
      <c r="B2" s="240"/>
      <c r="C2" s="240"/>
      <c r="D2" s="240"/>
      <c r="E2" s="239"/>
      <c r="F2" s="239"/>
    </row>
    <row r="3" spans="1:6" ht="15.75">
      <c r="A3" s="238" t="s">
        <v>167</v>
      </c>
      <c r="B3" s="238"/>
      <c r="C3" s="238"/>
      <c r="D3" s="238"/>
      <c r="E3" s="239"/>
      <c r="F3" s="239"/>
    </row>
    <row r="4" spans="1:6" ht="18.75">
      <c r="A4" s="241" t="s">
        <v>168</v>
      </c>
      <c r="B4" s="241"/>
      <c r="C4" s="241"/>
      <c r="D4" s="241"/>
      <c r="E4" s="239"/>
      <c r="F4" s="239"/>
    </row>
    <row r="5" spans="1:6" ht="15.75">
      <c r="A5" s="242" t="s">
        <v>0</v>
      </c>
      <c r="B5" s="243"/>
      <c r="C5" s="243"/>
      <c r="D5" s="243"/>
      <c r="E5" s="243"/>
      <c r="F5" s="243"/>
    </row>
    <row r="6" spans="1:6" ht="78.75" customHeight="1">
      <c r="A6" s="244" t="s">
        <v>169</v>
      </c>
      <c r="B6" s="245" t="s">
        <v>170</v>
      </c>
      <c r="C6" s="245" t="s">
        <v>171</v>
      </c>
      <c r="D6" s="236" t="s">
        <v>172</v>
      </c>
      <c r="E6" s="236" t="s">
        <v>173</v>
      </c>
      <c r="F6" s="236" t="s">
        <v>174</v>
      </c>
    </row>
    <row r="7" spans="1:6" ht="81.75" customHeight="1">
      <c r="A7" s="237"/>
      <c r="B7" s="246"/>
      <c r="C7" s="246"/>
      <c r="D7" s="237"/>
      <c r="E7" s="237"/>
      <c r="F7" s="237"/>
    </row>
    <row r="8" spans="1:6" ht="15.75">
      <c r="A8" s="64">
        <v>1</v>
      </c>
      <c r="B8" s="76">
        <v>2</v>
      </c>
      <c r="C8" s="76">
        <v>3</v>
      </c>
      <c r="D8" s="64">
        <v>4</v>
      </c>
      <c r="E8" s="64">
        <v>5</v>
      </c>
      <c r="F8" s="64">
        <v>6</v>
      </c>
    </row>
    <row r="9" spans="1:6" ht="24.75" customHeight="1">
      <c r="A9" s="67" t="s">
        <v>43</v>
      </c>
      <c r="B9" s="77">
        <v>87</v>
      </c>
      <c r="C9" s="78">
        <f>B9*86.78%</f>
        <v>75</v>
      </c>
      <c r="D9" s="79">
        <f>C9*98.2%</f>
        <v>74</v>
      </c>
      <c r="E9" s="80">
        <v>75</v>
      </c>
      <c r="F9" s="80">
        <v>75</v>
      </c>
    </row>
    <row r="10" spans="1:6" ht="15.75">
      <c r="A10" s="58"/>
      <c r="B10" s="75"/>
      <c r="C10" s="75"/>
      <c r="D10" s="75"/>
      <c r="E10" s="58"/>
      <c r="F10" s="75"/>
    </row>
  </sheetData>
  <sheetProtection/>
  <mergeCells count="11">
    <mergeCell ref="E6:E7"/>
    <mergeCell ref="F6:F7"/>
    <mergeCell ref="A1:F1"/>
    <mergeCell ref="A2:F2"/>
    <mergeCell ref="A3:F3"/>
    <mergeCell ref="A4:F4"/>
    <mergeCell ref="A5:F5"/>
    <mergeCell ref="A6:A7"/>
    <mergeCell ref="B6:B7"/>
    <mergeCell ref="C6:C7"/>
    <mergeCell ref="D6:D7"/>
  </mergeCells>
  <printOptions/>
  <pageMargins left="0.75" right="0.4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N42"/>
  <sheetViews>
    <sheetView zoomScalePageLayoutView="0" workbookViewId="0" topLeftCell="A12">
      <selection activeCell="F27" sqref="F27"/>
    </sheetView>
  </sheetViews>
  <sheetFormatPr defaultColWidth="9.00390625" defaultRowHeight="12.75"/>
  <cols>
    <col min="1" max="1" width="6.625" style="81" customWidth="1"/>
    <col min="2" max="2" width="42.00390625" style="0" customWidth="1"/>
    <col min="3" max="3" width="20.00390625" style="0" customWidth="1"/>
    <col min="4" max="4" width="16.00390625" style="0" customWidth="1"/>
    <col min="5" max="5" width="18.375" style="0" customWidth="1"/>
    <col min="6" max="6" width="18.25390625" style="0" customWidth="1"/>
    <col min="7" max="7" width="19.625" style="0" customWidth="1"/>
    <col min="8" max="10" width="17.75390625" style="0" customWidth="1"/>
    <col min="11" max="11" width="15.625" style="82" customWidth="1"/>
    <col min="12" max="12" width="16.625" style="82" customWidth="1"/>
    <col min="13" max="14" width="15.625" style="82" customWidth="1"/>
  </cols>
  <sheetData>
    <row r="1" ht="12.75" hidden="1"/>
    <row r="2" ht="12.75" hidden="1"/>
    <row r="3" spans="1:14" s="84" customFormat="1" ht="28.5" customHeight="1">
      <c r="A3" s="249" t="s">
        <v>175</v>
      </c>
      <c r="B3" s="249"/>
      <c r="C3" s="249"/>
      <c r="D3" s="249"/>
      <c r="E3" s="249"/>
      <c r="F3" s="249"/>
      <c r="G3" s="249"/>
      <c r="H3" s="249"/>
      <c r="I3" s="249"/>
      <c r="J3" s="83"/>
      <c r="K3" s="83"/>
      <c r="L3" s="83"/>
      <c r="M3" s="83"/>
      <c r="N3" s="83"/>
    </row>
    <row r="4" spans="5:7" ht="15" customHeight="1">
      <c r="E4" s="250" t="s">
        <v>176</v>
      </c>
      <c r="F4" s="250"/>
      <c r="G4" s="250"/>
    </row>
    <row r="5" ht="10.5" customHeight="1"/>
    <row r="6" spans="1:14" ht="137.25" customHeight="1">
      <c r="A6" s="85" t="s">
        <v>177</v>
      </c>
      <c r="B6" s="251" t="s">
        <v>178</v>
      </c>
      <c r="C6" s="86" t="s">
        <v>179</v>
      </c>
      <c r="D6" s="86" t="s">
        <v>180</v>
      </c>
      <c r="E6" s="86" t="s">
        <v>181</v>
      </c>
      <c r="F6" s="86" t="s">
        <v>182</v>
      </c>
      <c r="G6" s="86" t="s">
        <v>183</v>
      </c>
      <c r="H6" s="87" t="s">
        <v>184</v>
      </c>
      <c r="I6" s="87" t="s">
        <v>185</v>
      </c>
      <c r="J6" s="87" t="s">
        <v>186</v>
      </c>
      <c r="K6" s="87" t="s">
        <v>187</v>
      </c>
      <c r="L6" s="87" t="s">
        <v>188</v>
      </c>
      <c r="M6" s="88"/>
      <c r="N6" s="89"/>
    </row>
    <row r="7" spans="1:14" ht="15" customHeight="1">
      <c r="A7" s="90"/>
      <c r="B7" s="252"/>
      <c r="C7" s="91" t="s">
        <v>189</v>
      </c>
      <c r="D7" s="91" t="s">
        <v>190</v>
      </c>
      <c r="E7" s="91" t="s">
        <v>191</v>
      </c>
      <c r="F7" s="91" t="s">
        <v>189</v>
      </c>
      <c r="G7" s="91" t="s">
        <v>189</v>
      </c>
      <c r="H7" s="92" t="s">
        <v>192</v>
      </c>
      <c r="I7" s="92"/>
      <c r="J7" s="92"/>
      <c r="K7" s="92" t="s">
        <v>193</v>
      </c>
      <c r="L7" s="92" t="s">
        <v>193</v>
      </c>
      <c r="M7" s="89"/>
      <c r="N7" s="89"/>
    </row>
    <row r="8" spans="1:14" ht="12.75" customHeight="1">
      <c r="A8" s="93">
        <v>1</v>
      </c>
      <c r="B8" s="91">
        <v>2</v>
      </c>
      <c r="C8" s="91">
        <v>3</v>
      </c>
      <c r="D8" s="91">
        <v>4</v>
      </c>
      <c r="E8" s="91">
        <v>5</v>
      </c>
      <c r="F8" s="91" t="s">
        <v>194</v>
      </c>
      <c r="G8" s="91" t="s">
        <v>195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89"/>
      <c r="N8" s="89"/>
    </row>
    <row r="9" spans="1:14" ht="33" customHeight="1">
      <c r="A9" s="94">
        <v>1</v>
      </c>
      <c r="B9" s="95" t="s">
        <v>196</v>
      </c>
      <c r="C9" s="96">
        <v>214029000</v>
      </c>
      <c r="D9" s="97"/>
      <c r="E9" s="97"/>
      <c r="F9" s="98"/>
      <c r="G9" s="99">
        <f>C9+F9</f>
        <v>214029000</v>
      </c>
      <c r="H9" s="100">
        <v>0.1</v>
      </c>
      <c r="I9" s="97">
        <f>PRODUCT(G9,H9)/100</f>
        <v>214029</v>
      </c>
      <c r="J9" s="97">
        <v>214100</v>
      </c>
      <c r="K9" s="101">
        <v>215000</v>
      </c>
      <c r="L9" s="101">
        <v>215500</v>
      </c>
      <c r="M9" s="102"/>
      <c r="N9" s="102"/>
    </row>
    <row r="10" spans="1:14" ht="33" customHeight="1">
      <c r="A10" s="94" t="s">
        <v>197</v>
      </c>
      <c r="B10" s="95" t="s">
        <v>198</v>
      </c>
      <c r="C10" s="96">
        <v>64729000</v>
      </c>
      <c r="D10" s="97"/>
      <c r="E10" s="97"/>
      <c r="F10" s="98"/>
      <c r="G10" s="99">
        <f>C10+F10</f>
        <v>64729000</v>
      </c>
      <c r="H10" s="100">
        <v>0.1</v>
      </c>
      <c r="I10" s="97">
        <f>PRODUCT(G10,H10)/100</f>
        <v>64729</v>
      </c>
      <c r="J10" s="97">
        <v>64729</v>
      </c>
      <c r="K10" s="101">
        <v>64729</v>
      </c>
      <c r="L10" s="101">
        <v>64729</v>
      </c>
      <c r="M10" s="102"/>
      <c r="N10" s="102"/>
    </row>
    <row r="11" spans="1:14" ht="15.75">
      <c r="A11" s="94">
        <v>2</v>
      </c>
      <c r="B11" s="103" t="s">
        <v>199</v>
      </c>
      <c r="C11" s="104">
        <f>C12+C13+C17+C18+C19+C20</f>
        <v>24542367</v>
      </c>
      <c r="D11" s="104">
        <f>D12+D13+D17+D18+D19+D20</f>
        <v>0</v>
      </c>
      <c r="E11" s="105"/>
      <c r="F11" s="104">
        <f>F12+F13+F17+F18+F19+F20</f>
        <v>0</v>
      </c>
      <c r="G11" s="104">
        <f>G12+G13+G17+G18+G19+G20</f>
        <v>24542367</v>
      </c>
      <c r="H11" s="100">
        <v>0.3</v>
      </c>
      <c r="I11" s="104">
        <f>I12+I13+I17+I18+I19+I20</f>
        <v>164715.5</v>
      </c>
      <c r="J11" s="104">
        <f>J12+J13+J17+J18+J19+J20</f>
        <v>166100</v>
      </c>
      <c r="K11" s="104">
        <f>K12+K13+K17+K18+K19+K20</f>
        <v>167500</v>
      </c>
      <c r="L11" s="104">
        <f>L12+L13+L17+L18+L19+L20</f>
        <v>169500</v>
      </c>
      <c r="M11" s="102"/>
      <c r="N11" s="102"/>
    </row>
    <row r="12" spans="1:14" ht="30.75" customHeight="1">
      <c r="A12" s="106" t="s">
        <v>200</v>
      </c>
      <c r="B12" s="107" t="s">
        <v>201</v>
      </c>
      <c r="C12" s="108"/>
      <c r="D12" s="109"/>
      <c r="E12" s="109"/>
      <c r="F12" s="98"/>
      <c r="G12" s="104">
        <f>C12+F12</f>
        <v>0</v>
      </c>
      <c r="H12" s="100"/>
      <c r="I12" s="110"/>
      <c r="J12" s="110"/>
      <c r="K12" s="101"/>
      <c r="L12" s="101"/>
      <c r="M12" s="102"/>
      <c r="N12" s="102"/>
    </row>
    <row r="13" spans="1:14" ht="15" customHeight="1">
      <c r="A13" s="106" t="s">
        <v>202</v>
      </c>
      <c r="B13" s="107" t="s">
        <v>203</v>
      </c>
      <c r="C13" s="111">
        <f>C15+C16</f>
        <v>0</v>
      </c>
      <c r="D13" s="111">
        <f aca="true" t="shared" si="0" ref="D13:L13">D15+D16</f>
        <v>0</v>
      </c>
      <c r="E13" s="112"/>
      <c r="F13" s="104">
        <f t="shared" si="0"/>
        <v>0</v>
      </c>
      <c r="G13" s="104">
        <f t="shared" si="0"/>
        <v>0</v>
      </c>
      <c r="H13" s="100"/>
      <c r="I13" s="100"/>
      <c r="J13" s="100"/>
      <c r="K13" s="104">
        <f t="shared" si="0"/>
        <v>0</v>
      </c>
      <c r="L13" s="104">
        <f t="shared" si="0"/>
        <v>0</v>
      </c>
      <c r="M13" s="102"/>
      <c r="N13" s="102"/>
    </row>
    <row r="14" spans="1:14" ht="15" customHeight="1">
      <c r="A14" s="106"/>
      <c r="B14" s="107" t="s">
        <v>204</v>
      </c>
      <c r="C14" s="113"/>
      <c r="D14" s="114"/>
      <c r="E14" s="114"/>
      <c r="F14" s="115"/>
      <c r="G14" s="116"/>
      <c r="H14" s="117"/>
      <c r="I14" s="118"/>
      <c r="J14" s="118"/>
      <c r="K14" s="119"/>
      <c r="L14" s="119"/>
      <c r="M14" s="102"/>
      <c r="N14" s="102"/>
    </row>
    <row r="15" spans="1:14" ht="15" customHeight="1">
      <c r="A15" s="106" t="s">
        <v>205</v>
      </c>
      <c r="B15" s="120" t="s">
        <v>206</v>
      </c>
      <c r="C15" s="108"/>
      <c r="D15" s="109"/>
      <c r="E15" s="109"/>
      <c r="F15" s="98"/>
      <c r="G15" s="99">
        <f>C15+F15</f>
        <v>0</v>
      </c>
      <c r="H15" s="100"/>
      <c r="I15" s="110"/>
      <c r="J15" s="110"/>
      <c r="K15" s="101"/>
      <c r="L15" s="101"/>
      <c r="M15" s="102"/>
      <c r="N15" s="102"/>
    </row>
    <row r="16" spans="1:14" ht="13.5" customHeight="1">
      <c r="A16" s="106" t="s">
        <v>205</v>
      </c>
      <c r="B16" s="120" t="s">
        <v>207</v>
      </c>
      <c r="C16" s="108"/>
      <c r="D16" s="109"/>
      <c r="E16" s="109"/>
      <c r="F16" s="98"/>
      <c r="G16" s="99">
        <f>C16+F16</f>
        <v>0</v>
      </c>
      <c r="H16" s="100"/>
      <c r="I16" s="110"/>
      <c r="J16" s="110"/>
      <c r="K16" s="101"/>
      <c r="L16" s="101"/>
      <c r="M16" s="102"/>
      <c r="N16" s="102"/>
    </row>
    <row r="17" spans="1:14" ht="78" customHeight="1">
      <c r="A17" s="106" t="s">
        <v>208</v>
      </c>
      <c r="B17" s="107" t="s">
        <v>209</v>
      </c>
      <c r="C17" s="109">
        <v>16951667</v>
      </c>
      <c r="D17" s="109"/>
      <c r="E17" s="109"/>
      <c r="F17" s="98"/>
      <c r="G17" s="99">
        <f>C17+F17</f>
        <v>16951667</v>
      </c>
      <c r="H17" s="100">
        <v>0.3</v>
      </c>
      <c r="I17" s="97">
        <f>PRODUCT(G17,H17)/100</f>
        <v>50855</v>
      </c>
      <c r="J17" s="97">
        <v>50900</v>
      </c>
      <c r="K17" s="101">
        <v>51000</v>
      </c>
      <c r="L17" s="101">
        <v>51500</v>
      </c>
      <c r="M17" s="102"/>
      <c r="N17" s="102"/>
    </row>
    <row r="18" spans="1:14" ht="47.25" customHeight="1">
      <c r="A18" s="106" t="s">
        <v>210</v>
      </c>
      <c r="B18" s="107" t="s">
        <v>211</v>
      </c>
      <c r="C18" s="121"/>
      <c r="D18" s="122"/>
      <c r="E18" s="122"/>
      <c r="F18" s="98"/>
      <c r="G18" s="99">
        <f>C18+F18</f>
        <v>0</v>
      </c>
      <c r="H18" s="110"/>
      <c r="I18" s="110"/>
      <c r="J18" s="110"/>
      <c r="K18" s="101"/>
      <c r="L18" s="101"/>
      <c r="M18" s="102"/>
      <c r="N18" s="102"/>
    </row>
    <row r="19" spans="1:14" s="126" customFormat="1" ht="30.75" customHeight="1">
      <c r="A19" s="106" t="s">
        <v>212</v>
      </c>
      <c r="B19" s="103" t="s">
        <v>213</v>
      </c>
      <c r="C19" s="123"/>
      <c r="D19" s="123"/>
      <c r="E19" s="123"/>
      <c r="F19" s="98"/>
      <c r="G19" s="99">
        <f aca="true" t="shared" si="1" ref="G19:G24">C19+F19</f>
        <v>0</v>
      </c>
      <c r="H19" s="123"/>
      <c r="I19" s="123"/>
      <c r="J19" s="123"/>
      <c r="K19" s="124"/>
      <c r="L19" s="124"/>
      <c r="M19" s="125"/>
      <c r="N19" s="125"/>
    </row>
    <row r="20" spans="1:14" ht="47.25">
      <c r="A20" s="106" t="s">
        <v>214</v>
      </c>
      <c r="B20" s="103" t="s">
        <v>215</v>
      </c>
      <c r="C20" s="108">
        <v>7590700</v>
      </c>
      <c r="D20" s="109"/>
      <c r="E20" s="109"/>
      <c r="F20" s="98"/>
      <c r="G20" s="99">
        <f t="shared" si="1"/>
        <v>7590700</v>
      </c>
      <c r="H20" s="127">
        <v>1.5</v>
      </c>
      <c r="I20" s="97">
        <f>PRODUCT(G20,H20)/100</f>
        <v>113860.5</v>
      </c>
      <c r="J20" s="128">
        <v>115200</v>
      </c>
      <c r="K20" s="128">
        <v>116500</v>
      </c>
      <c r="L20" s="128">
        <v>118000</v>
      </c>
      <c r="M20" s="102"/>
      <c r="N20" s="102"/>
    </row>
    <row r="21" spans="1:14" ht="31.5">
      <c r="A21" s="94">
        <v>3</v>
      </c>
      <c r="B21" s="103" t="s">
        <v>216</v>
      </c>
      <c r="C21" s="129"/>
      <c r="D21" s="129"/>
      <c r="E21" s="129"/>
      <c r="F21" s="98"/>
      <c r="G21" s="99">
        <f t="shared" si="1"/>
        <v>0</v>
      </c>
      <c r="H21" s="100"/>
      <c r="I21" s="110"/>
      <c r="J21" s="110"/>
      <c r="K21" s="101"/>
      <c r="L21" s="101"/>
      <c r="M21" s="102"/>
      <c r="N21" s="102"/>
    </row>
    <row r="22" spans="1:14" ht="15" customHeight="1">
      <c r="A22" s="94">
        <v>4</v>
      </c>
      <c r="B22" s="103" t="s">
        <v>217</v>
      </c>
      <c r="C22" s="129"/>
      <c r="D22" s="130"/>
      <c r="E22" s="130"/>
      <c r="F22" s="98"/>
      <c r="G22" s="99">
        <f>C22+F22</f>
        <v>0</v>
      </c>
      <c r="H22" s="100"/>
      <c r="I22" s="110"/>
      <c r="J22" s="110"/>
      <c r="K22" s="101"/>
      <c r="L22" s="101"/>
      <c r="M22" s="102"/>
      <c r="N22" s="102"/>
    </row>
    <row r="23" spans="1:14" ht="15.75" customHeight="1">
      <c r="A23" s="106">
        <v>5</v>
      </c>
      <c r="B23" s="107" t="s">
        <v>218</v>
      </c>
      <c r="C23" s="108"/>
      <c r="D23" s="109"/>
      <c r="E23" s="109"/>
      <c r="F23" s="98"/>
      <c r="G23" s="99">
        <f t="shared" si="1"/>
        <v>0</v>
      </c>
      <c r="H23" s="100"/>
      <c r="I23" s="110"/>
      <c r="J23" s="110"/>
      <c r="K23" s="101"/>
      <c r="L23" s="101"/>
      <c r="M23" s="102"/>
      <c r="N23" s="102"/>
    </row>
    <row r="24" spans="1:14" ht="15" customHeight="1">
      <c r="A24" s="131">
        <v>6</v>
      </c>
      <c r="B24" s="132" t="s">
        <v>219</v>
      </c>
      <c r="C24" s="121"/>
      <c r="D24" s="122"/>
      <c r="E24" s="122"/>
      <c r="F24" s="98"/>
      <c r="G24" s="99">
        <f t="shared" si="1"/>
        <v>0</v>
      </c>
      <c r="H24" s="110"/>
      <c r="I24" s="110"/>
      <c r="J24" s="110"/>
      <c r="K24" s="101"/>
      <c r="L24" s="101"/>
      <c r="M24" s="102"/>
      <c r="N24" s="102"/>
    </row>
    <row r="25" spans="1:14" ht="17.25" customHeight="1">
      <c r="A25" s="94">
        <v>7</v>
      </c>
      <c r="B25" s="103" t="s">
        <v>220</v>
      </c>
      <c r="C25" s="104">
        <f aca="true" t="shared" si="2" ref="C25:L25">C9+C11+C21+C22+C23+C24</f>
        <v>238571367</v>
      </c>
      <c r="D25" s="104">
        <f t="shared" si="2"/>
        <v>0</v>
      </c>
      <c r="E25" s="105"/>
      <c r="F25" s="104">
        <f t="shared" si="2"/>
        <v>0</v>
      </c>
      <c r="G25" s="104">
        <f t="shared" si="2"/>
        <v>238571367</v>
      </c>
      <c r="H25" s="100"/>
      <c r="I25" s="104">
        <f t="shared" si="2"/>
        <v>378744.5</v>
      </c>
      <c r="J25" s="104">
        <f t="shared" si="2"/>
        <v>380200</v>
      </c>
      <c r="K25" s="104">
        <f t="shared" si="2"/>
        <v>382500</v>
      </c>
      <c r="L25" s="104">
        <f t="shared" si="2"/>
        <v>385000</v>
      </c>
      <c r="M25" s="102"/>
      <c r="N25" s="102"/>
    </row>
    <row r="26" spans="1:14" ht="8.25" customHeight="1">
      <c r="A26" s="133"/>
      <c r="B26" s="134"/>
      <c r="C26" s="135"/>
      <c r="D26" s="135"/>
      <c r="E26" s="135"/>
      <c r="F26" s="135"/>
      <c r="G26" s="136"/>
      <c r="H26" s="137"/>
      <c r="I26" s="137"/>
      <c r="J26" s="137"/>
      <c r="K26" s="136"/>
      <c r="L26" s="136"/>
      <c r="M26" s="102"/>
      <c r="N26" s="102"/>
    </row>
    <row r="27" spans="1:14" ht="21" customHeight="1">
      <c r="A27" s="253" t="s">
        <v>221</v>
      </c>
      <c r="B27" s="254"/>
      <c r="C27" s="254"/>
      <c r="D27" s="254"/>
      <c r="E27" s="254"/>
      <c r="F27" s="104">
        <f>F28+F29</f>
        <v>24</v>
      </c>
      <c r="G27" s="136"/>
      <c r="H27" s="137"/>
      <c r="I27" s="137"/>
      <c r="J27" s="137"/>
      <c r="K27" s="136"/>
      <c r="L27" s="136"/>
      <c r="M27" s="102"/>
      <c r="N27" s="102"/>
    </row>
    <row r="28" spans="1:14" ht="18.75" customHeight="1">
      <c r="A28" s="247" t="s">
        <v>222</v>
      </c>
      <c r="B28" s="247"/>
      <c r="C28" s="247"/>
      <c r="D28" s="247"/>
      <c r="E28" s="247"/>
      <c r="F28" s="139">
        <v>21</v>
      </c>
      <c r="G28" s="140"/>
      <c r="H28" s="140"/>
      <c r="I28" s="140"/>
      <c r="J28" s="140"/>
      <c r="K28" s="141"/>
      <c r="L28" s="141"/>
      <c r="M28" s="142"/>
      <c r="N28" s="142"/>
    </row>
    <row r="29" spans="1:14" ht="29.25" customHeight="1">
      <c r="A29" s="247" t="s">
        <v>223</v>
      </c>
      <c r="B29" s="247"/>
      <c r="C29" s="247"/>
      <c r="D29" s="247"/>
      <c r="E29" s="247"/>
      <c r="F29" s="143">
        <v>3</v>
      </c>
      <c r="G29" s="140"/>
      <c r="H29" s="140"/>
      <c r="I29" s="140"/>
      <c r="J29" s="140"/>
      <c r="K29" s="141"/>
      <c r="L29" s="141"/>
      <c r="M29" s="142"/>
      <c r="N29" s="142"/>
    </row>
    <row r="30" spans="1:14" ht="13.5" customHeight="1">
      <c r="A30" s="247" t="s">
        <v>204</v>
      </c>
      <c r="B30" s="247"/>
      <c r="C30" s="140"/>
      <c r="D30" s="140"/>
      <c r="E30" s="140"/>
      <c r="F30" s="144"/>
      <c r="G30" s="140"/>
      <c r="H30" s="140"/>
      <c r="I30" s="140"/>
      <c r="J30" s="140"/>
      <c r="K30" s="141"/>
      <c r="L30" s="141"/>
      <c r="M30" s="142"/>
      <c r="N30" s="142"/>
    </row>
    <row r="31" spans="1:14" ht="17.25" customHeight="1">
      <c r="A31" s="145" t="s">
        <v>224</v>
      </c>
      <c r="B31" s="138"/>
      <c r="C31" s="140"/>
      <c r="D31" s="140"/>
      <c r="E31" s="140"/>
      <c r="F31" s="139"/>
      <c r="G31" s="140"/>
      <c r="H31" s="140"/>
      <c r="I31" s="140"/>
      <c r="J31" s="140"/>
      <c r="K31" s="141"/>
      <c r="L31" s="141"/>
      <c r="M31" s="142"/>
      <c r="N31" s="142"/>
    </row>
    <row r="32" spans="1:14" ht="18" customHeight="1">
      <c r="A32" s="145" t="s">
        <v>225</v>
      </c>
      <c r="B32" s="138"/>
      <c r="C32" s="140"/>
      <c r="D32" s="140"/>
      <c r="E32" s="140"/>
      <c r="F32" s="139"/>
      <c r="G32" s="140"/>
      <c r="H32" s="140"/>
      <c r="I32" s="140"/>
      <c r="J32" s="140"/>
      <c r="K32" s="141"/>
      <c r="L32" s="141"/>
      <c r="M32" s="142"/>
      <c r="N32" s="142"/>
    </row>
    <row r="33" spans="1:14" ht="13.5" customHeight="1">
      <c r="A33" s="145" t="s">
        <v>226</v>
      </c>
      <c r="B33" s="138"/>
      <c r="C33" s="140"/>
      <c r="D33" s="140"/>
      <c r="E33" s="140"/>
      <c r="F33" s="139">
        <v>3</v>
      </c>
      <c r="G33" s="140"/>
      <c r="H33" s="140"/>
      <c r="I33" s="140"/>
      <c r="J33" s="140"/>
      <c r="K33" s="141"/>
      <c r="L33" s="141"/>
      <c r="M33" s="142"/>
      <c r="N33" s="142"/>
    </row>
    <row r="34" spans="1:14" ht="8.25" customHeight="1">
      <c r="A34" s="145"/>
      <c r="B34" s="138"/>
      <c r="C34" s="140"/>
      <c r="D34" s="140"/>
      <c r="E34" s="140"/>
      <c r="F34" s="146"/>
      <c r="G34" s="140"/>
      <c r="H34" s="140"/>
      <c r="I34" s="140"/>
      <c r="J34" s="140"/>
      <c r="K34" s="141"/>
      <c r="L34" s="141"/>
      <c r="M34" s="142"/>
      <c r="N34" s="142"/>
    </row>
    <row r="35" spans="1:14" s="151" customFormat="1" ht="15">
      <c r="A35" s="147" t="s">
        <v>227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149"/>
      <c r="M35" s="150"/>
      <c r="N35" s="150"/>
    </row>
    <row r="36" spans="1:14" s="151" customFormat="1" ht="16.5" customHeight="1">
      <c r="A36" s="147" t="s">
        <v>228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149"/>
      <c r="M36" s="150"/>
      <c r="N36" s="150"/>
    </row>
    <row r="37" spans="1:14" s="151" customFormat="1" ht="6" customHeight="1">
      <c r="A37" s="152"/>
      <c r="B37" s="148"/>
      <c r="C37" s="148"/>
      <c r="D37" s="148"/>
      <c r="E37" s="148"/>
      <c r="F37" s="148"/>
      <c r="G37" s="148"/>
      <c r="H37" s="148"/>
      <c r="I37" s="148"/>
      <c r="J37" s="148"/>
      <c r="K37" s="149"/>
      <c r="L37" s="149"/>
      <c r="M37" s="150"/>
      <c r="N37" s="150"/>
    </row>
    <row r="38" spans="1:14" s="151" customFormat="1" ht="19.5" customHeight="1">
      <c r="A38" s="248" t="s">
        <v>229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150"/>
      <c r="N38" s="150"/>
    </row>
    <row r="39" spans="1:14" ht="15" customHeight="1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142"/>
      <c r="N39" s="142"/>
    </row>
    <row r="40" spans="1:14" ht="15">
      <c r="A40" s="152"/>
      <c r="B40" s="148"/>
      <c r="C40" s="140"/>
      <c r="D40" s="140"/>
      <c r="E40" s="140"/>
      <c r="F40" s="140"/>
      <c r="G40" s="140"/>
      <c r="H40" s="140"/>
      <c r="I40" s="140"/>
      <c r="J40" s="140"/>
      <c r="K40" s="141"/>
      <c r="L40" s="141"/>
      <c r="M40" s="141"/>
      <c r="N40" s="141"/>
    </row>
    <row r="41" spans="1:14" ht="15">
      <c r="A41" s="153"/>
      <c r="B41" s="140"/>
      <c r="C41" s="140"/>
      <c r="D41" s="140"/>
      <c r="E41" s="140"/>
      <c r="F41" s="140"/>
      <c r="G41" s="140"/>
      <c r="H41" s="140"/>
      <c r="I41" s="140"/>
      <c r="J41" s="140"/>
      <c r="K41" s="141"/>
      <c r="L41" s="141"/>
      <c r="M41" s="141"/>
      <c r="N41" s="141"/>
    </row>
    <row r="42" spans="1:14" ht="15">
      <c r="A42" s="153"/>
      <c r="B42" s="140"/>
      <c r="C42" s="140"/>
      <c r="D42" s="140"/>
      <c r="E42" s="140"/>
      <c r="F42" s="140"/>
      <c r="G42" s="140"/>
      <c r="H42" s="140"/>
      <c r="I42" s="140"/>
      <c r="J42" s="140"/>
      <c r="K42" s="141"/>
      <c r="L42" s="141"/>
      <c r="M42" s="141"/>
      <c r="N42" s="141"/>
    </row>
  </sheetData>
  <sheetProtection/>
  <mergeCells count="8">
    <mergeCell ref="A30:B30"/>
    <mergeCell ref="A38:L39"/>
    <mergeCell ref="A3:I3"/>
    <mergeCell ref="E4:G4"/>
    <mergeCell ref="B6:B7"/>
    <mergeCell ref="A27:E27"/>
    <mergeCell ref="A28:E28"/>
    <mergeCell ref="A29:E29"/>
  </mergeCells>
  <dataValidations count="1">
    <dataValidation type="custom" allowBlank="1" showInputMessage="1" showErrorMessage="1" sqref="C13:G13 K13:L13">
      <formula1>SUM(C15+C16)</formula1>
    </dataValidation>
  </dataValidations>
  <printOptions/>
  <pageMargins left="0.7480314960629921" right="0.7480314960629921" top="0.18" bottom="0.16" header="0.17" footer="0.16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zoomScalePageLayoutView="0" workbookViewId="0" topLeftCell="A1">
      <selection activeCell="D16" sqref="D16"/>
    </sheetView>
  </sheetViews>
  <sheetFormatPr defaultColWidth="9.00390625" defaultRowHeight="12.75" customHeight="1"/>
  <cols>
    <col min="1" max="1" width="5.75390625" style="155" customWidth="1"/>
    <col min="2" max="3" width="18.625" style="155" customWidth="1"/>
    <col min="4" max="4" width="19.00390625" style="155" customWidth="1"/>
    <col min="5" max="5" width="15.875" style="155" customWidth="1"/>
    <col min="6" max="6" width="16.125" style="155" customWidth="1"/>
    <col min="7" max="7" width="18.00390625" style="155" customWidth="1"/>
    <col min="8" max="16384" width="9.125" style="155" customWidth="1"/>
  </cols>
  <sheetData>
    <row r="2" spans="1:7" s="154" customFormat="1" ht="84" customHeight="1">
      <c r="A2" s="257" t="s">
        <v>230</v>
      </c>
      <c r="B2" s="258"/>
      <c r="C2" s="258"/>
      <c r="D2" s="258"/>
      <c r="E2" s="258"/>
      <c r="F2" s="258"/>
      <c r="G2" s="258"/>
    </row>
    <row r="3" spans="1:7" s="154" customFormat="1" ht="24.75" customHeight="1">
      <c r="A3" s="259" t="s">
        <v>231</v>
      </c>
      <c r="B3" s="259"/>
      <c r="C3" s="259"/>
      <c r="D3" s="259"/>
      <c r="E3" s="259"/>
      <c r="F3" s="259"/>
      <c r="G3" s="260"/>
    </row>
    <row r="4" spans="2:7" ht="35.25" customHeight="1">
      <c r="B4" s="154"/>
      <c r="C4" s="154"/>
      <c r="F4" s="156"/>
      <c r="G4" s="156" t="s">
        <v>16</v>
      </c>
    </row>
    <row r="5" spans="1:7" s="158" customFormat="1" ht="12.75" customHeight="1">
      <c r="A5" s="261" t="s">
        <v>169</v>
      </c>
      <c r="B5" s="262"/>
      <c r="C5" s="267" t="s">
        <v>146</v>
      </c>
      <c r="D5" s="267" t="s">
        <v>147</v>
      </c>
      <c r="E5" s="270" t="s">
        <v>15</v>
      </c>
      <c r="F5" s="270"/>
      <c r="G5" s="271"/>
    </row>
    <row r="6" spans="1:7" s="158" customFormat="1" ht="41.25" customHeight="1">
      <c r="A6" s="263"/>
      <c r="B6" s="264"/>
      <c r="C6" s="268"/>
      <c r="D6" s="268"/>
      <c r="E6" s="270"/>
      <c r="F6" s="270"/>
      <c r="G6" s="271"/>
    </row>
    <row r="7" spans="1:7" s="158" customFormat="1" ht="41.25" customHeight="1">
      <c r="A7" s="263"/>
      <c r="B7" s="264"/>
      <c r="C7" s="268"/>
      <c r="D7" s="268"/>
      <c r="E7" s="267" t="s">
        <v>81</v>
      </c>
      <c r="F7" s="267" t="s">
        <v>96</v>
      </c>
      <c r="G7" s="267" t="s">
        <v>145</v>
      </c>
    </row>
    <row r="8" spans="1:7" s="158" customFormat="1" ht="51" customHeight="1">
      <c r="A8" s="265"/>
      <c r="B8" s="266"/>
      <c r="C8" s="269"/>
      <c r="D8" s="269"/>
      <c r="E8" s="272"/>
      <c r="F8" s="269"/>
      <c r="G8" s="272"/>
    </row>
    <row r="9" spans="1:7" s="158" customFormat="1" ht="18.75" customHeight="1">
      <c r="A9" s="159">
        <v>1</v>
      </c>
      <c r="B9" s="159">
        <v>1</v>
      </c>
      <c r="C9" s="159">
        <v>2</v>
      </c>
      <c r="D9" s="157">
        <v>3</v>
      </c>
      <c r="E9" s="157">
        <v>4</v>
      </c>
      <c r="F9" s="157">
        <v>5</v>
      </c>
      <c r="G9" s="157">
        <v>6</v>
      </c>
    </row>
    <row r="10" spans="1:7" s="154" customFormat="1" ht="26.25" customHeight="1">
      <c r="A10" s="255" t="s">
        <v>43</v>
      </c>
      <c r="B10" s="256"/>
      <c r="C10" s="160">
        <v>2.8</v>
      </c>
      <c r="D10" s="160">
        <v>3</v>
      </c>
      <c r="E10" s="160">
        <v>3</v>
      </c>
      <c r="F10" s="160">
        <v>3</v>
      </c>
      <c r="G10" s="160">
        <v>3</v>
      </c>
    </row>
    <row r="11" spans="4:7" ht="6" customHeight="1">
      <c r="D11" s="161"/>
      <c r="E11" s="161"/>
      <c r="F11" s="161"/>
      <c r="G11" s="161"/>
    </row>
    <row r="12" spans="1:4" ht="15.75" customHeight="1">
      <c r="A12" s="162"/>
      <c r="B12" s="4"/>
      <c r="C12" s="4"/>
      <c r="D12" s="4"/>
    </row>
    <row r="13" spans="1:4" ht="12.75" customHeight="1">
      <c r="A13" s="4"/>
      <c r="B13" s="163"/>
      <c r="C13" s="163"/>
      <c r="D13" s="163"/>
    </row>
    <row r="14" spans="2:4" ht="12.75" customHeight="1">
      <c r="B14" s="4"/>
      <c r="C14" s="4"/>
      <c r="D14" s="4"/>
    </row>
    <row r="16" ht="70.5" customHeight="1">
      <c r="A16" s="164"/>
    </row>
    <row r="17" ht="53.25" customHeight="1"/>
  </sheetData>
  <sheetProtection/>
  <mergeCells count="10">
    <mergeCell ref="A10:B10"/>
    <mergeCell ref="A2:G2"/>
    <mergeCell ref="A3:G3"/>
    <mergeCell ref="A5:B8"/>
    <mergeCell ref="C5:C8"/>
    <mergeCell ref="D5:D8"/>
    <mergeCell ref="E5:G6"/>
    <mergeCell ref="E7:E8"/>
    <mergeCell ref="F7:F8"/>
    <mergeCell ref="G7:G8"/>
  </mergeCells>
  <printOptions/>
  <pageMargins left="0.78" right="0.2755905511811024" top="0.9448818897637796" bottom="0.1968503937007874" header="0.9055118110236221" footer="0.1574803149606299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7.75390625" style="165" customWidth="1"/>
    <col min="2" max="2" width="18.625" style="165" customWidth="1"/>
    <col min="3" max="3" width="18.25390625" style="165" customWidth="1"/>
    <col min="4" max="4" width="9.75390625" style="165" customWidth="1"/>
    <col min="5" max="5" width="9.375" style="165" customWidth="1"/>
    <col min="6" max="6" width="10.125" style="165" customWidth="1"/>
    <col min="7" max="7" width="9.00390625" style="165" customWidth="1"/>
    <col min="8" max="8" width="2.875" style="165" hidden="1" customWidth="1"/>
    <col min="9" max="9" width="9.75390625" style="165" customWidth="1"/>
    <col min="10" max="10" width="9.125" style="165" customWidth="1"/>
    <col min="11" max="11" width="10.625" style="165" customWidth="1"/>
    <col min="12" max="12" width="9.00390625" style="165" customWidth="1"/>
    <col min="13" max="13" width="10.125" style="165" customWidth="1"/>
    <col min="14" max="16384" width="9.125" style="165" customWidth="1"/>
  </cols>
  <sheetData>
    <row r="1" spans="1:16" ht="12.7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2.75">
      <c r="A2" s="283" t="s">
        <v>232</v>
      </c>
      <c r="B2" s="283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2.7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2.7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ht="1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6" spans="1:17" ht="19.5" customHeight="1">
      <c r="A6" s="283" t="s">
        <v>233</v>
      </c>
      <c r="B6" s="283"/>
      <c r="C6" s="283"/>
      <c r="D6" s="283"/>
      <c r="E6" s="283"/>
      <c r="F6" s="283"/>
      <c r="G6" s="283"/>
      <c r="H6" s="285"/>
      <c r="I6" s="285"/>
      <c r="J6" s="285"/>
      <c r="K6" s="285"/>
      <c r="L6" s="285"/>
      <c r="M6" s="285"/>
      <c r="N6" s="285"/>
      <c r="O6" s="285"/>
      <c r="P6" s="285"/>
      <c r="Q6" s="166"/>
    </row>
    <row r="7" spans="1:17" ht="19.5" customHeight="1">
      <c r="A7" s="286" t="s">
        <v>234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166"/>
    </row>
    <row r="8" spans="1:17" ht="19.5" customHeight="1">
      <c r="A8" s="287"/>
      <c r="B8" s="287"/>
      <c r="C8" s="287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167" t="s">
        <v>57</v>
      </c>
      <c r="Q8" s="166"/>
    </row>
    <row r="9" spans="1:16" ht="15" customHeight="1">
      <c r="A9" s="277" t="s">
        <v>58</v>
      </c>
      <c r="B9" s="274" t="s">
        <v>235</v>
      </c>
      <c r="C9" s="274" t="s">
        <v>236</v>
      </c>
      <c r="D9" s="277" t="s">
        <v>149</v>
      </c>
      <c r="E9" s="277"/>
      <c r="F9" s="277"/>
      <c r="G9" s="277"/>
      <c r="H9" s="277"/>
      <c r="I9" s="277" t="s">
        <v>147</v>
      </c>
      <c r="J9" s="277"/>
      <c r="K9" s="277"/>
      <c r="L9" s="277"/>
      <c r="M9" s="277" t="s">
        <v>148</v>
      </c>
      <c r="N9" s="274" t="s">
        <v>71</v>
      </c>
      <c r="O9" s="277" t="s">
        <v>82</v>
      </c>
      <c r="P9" s="277" t="s">
        <v>150</v>
      </c>
    </row>
    <row r="10" spans="1:16" ht="19.5" customHeight="1">
      <c r="A10" s="277"/>
      <c r="B10" s="278"/>
      <c r="C10" s="278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8"/>
      <c r="O10" s="277"/>
      <c r="P10" s="277"/>
    </row>
    <row r="11" spans="1:16" ht="24.75" customHeight="1">
      <c r="A11" s="277"/>
      <c r="B11" s="278"/>
      <c r="C11" s="278"/>
      <c r="D11" s="279" t="s">
        <v>59</v>
      </c>
      <c r="E11" s="280"/>
      <c r="F11" s="281"/>
      <c r="G11" s="274" t="s">
        <v>151</v>
      </c>
      <c r="H11" s="169"/>
      <c r="I11" s="279" t="s">
        <v>59</v>
      </c>
      <c r="J11" s="280"/>
      <c r="K11" s="281"/>
      <c r="L11" s="274" t="s">
        <v>151</v>
      </c>
      <c r="M11" s="277"/>
      <c r="N11" s="278"/>
      <c r="O11" s="277"/>
      <c r="P11" s="277"/>
    </row>
    <row r="12" spans="1:16" ht="21.75" customHeight="1">
      <c r="A12" s="277"/>
      <c r="B12" s="278"/>
      <c r="C12" s="278"/>
      <c r="D12" s="273" t="s">
        <v>60</v>
      </c>
      <c r="E12" s="273"/>
      <c r="F12" s="274" t="s">
        <v>61</v>
      </c>
      <c r="G12" s="278"/>
      <c r="H12" s="168"/>
      <c r="I12" s="273" t="s">
        <v>60</v>
      </c>
      <c r="J12" s="273"/>
      <c r="K12" s="274" t="s">
        <v>61</v>
      </c>
      <c r="L12" s="278"/>
      <c r="M12" s="277"/>
      <c r="N12" s="278"/>
      <c r="O12" s="277"/>
      <c r="P12" s="277"/>
    </row>
    <row r="13" spans="1:16" ht="57" customHeight="1">
      <c r="A13" s="277"/>
      <c r="B13" s="275"/>
      <c r="C13" s="275"/>
      <c r="D13" s="168" t="s">
        <v>62</v>
      </c>
      <c r="E13" s="170" t="s">
        <v>63</v>
      </c>
      <c r="F13" s="275"/>
      <c r="G13" s="275"/>
      <c r="H13" s="168"/>
      <c r="I13" s="168" t="s">
        <v>62</v>
      </c>
      <c r="J13" s="170" t="s">
        <v>63</v>
      </c>
      <c r="K13" s="275"/>
      <c r="L13" s="275"/>
      <c r="M13" s="277"/>
      <c r="N13" s="275"/>
      <c r="O13" s="277"/>
      <c r="P13" s="277"/>
    </row>
    <row r="14" spans="1:16" ht="19.5" customHeight="1">
      <c r="A14" s="171">
        <v>1</v>
      </c>
      <c r="B14" s="171">
        <v>2</v>
      </c>
      <c r="C14" s="171">
        <v>3</v>
      </c>
      <c r="D14" s="171">
        <v>4</v>
      </c>
      <c r="E14" s="171">
        <v>5</v>
      </c>
      <c r="F14" s="171">
        <v>6</v>
      </c>
      <c r="G14" s="171">
        <v>7</v>
      </c>
      <c r="H14" s="171"/>
      <c r="I14" s="171">
        <v>8</v>
      </c>
      <c r="J14" s="171">
        <v>9</v>
      </c>
      <c r="K14" s="171">
        <v>10</v>
      </c>
      <c r="L14" s="171">
        <v>11</v>
      </c>
      <c r="M14" s="171">
        <v>12</v>
      </c>
      <c r="N14" s="171">
        <v>13</v>
      </c>
      <c r="O14" s="171">
        <v>14</v>
      </c>
      <c r="P14" s="171">
        <v>15</v>
      </c>
    </row>
    <row r="15" spans="1:16" ht="15.75">
      <c r="A15" s="67" t="s">
        <v>43</v>
      </c>
      <c r="B15" s="172">
        <v>29</v>
      </c>
      <c r="C15" s="173">
        <v>0</v>
      </c>
      <c r="D15" s="173">
        <v>1</v>
      </c>
      <c r="E15" s="173"/>
      <c r="F15" s="173"/>
      <c r="G15" s="173">
        <v>2.9</v>
      </c>
      <c r="H15" s="173"/>
      <c r="I15" s="173"/>
      <c r="J15" s="173"/>
      <c r="K15" s="173"/>
      <c r="L15" s="173"/>
      <c r="M15" s="174"/>
      <c r="N15" s="173">
        <v>0</v>
      </c>
      <c r="O15" s="173">
        <v>0</v>
      </c>
      <c r="P15" s="173">
        <v>0</v>
      </c>
    </row>
    <row r="17" spans="1:16" ht="27" customHeight="1">
      <c r="A17" s="276" t="s">
        <v>64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</sheetData>
  <sheetProtection/>
  <mergeCells count="23">
    <mergeCell ref="C9:C13"/>
    <mergeCell ref="D9:H10"/>
    <mergeCell ref="I9:L10"/>
    <mergeCell ref="L11:L13"/>
    <mergeCell ref="D12:E12"/>
    <mergeCell ref="F12:F13"/>
    <mergeCell ref="A1:P1"/>
    <mergeCell ref="A2:P5"/>
    <mergeCell ref="A6:P6"/>
    <mergeCell ref="A7:P7"/>
    <mergeCell ref="A8:O8"/>
    <mergeCell ref="A9:A13"/>
    <mergeCell ref="B9:B13"/>
    <mergeCell ref="I12:J12"/>
    <mergeCell ref="K12:K13"/>
    <mergeCell ref="A17:P17"/>
    <mergeCell ref="M9:M13"/>
    <mergeCell ref="N9:N13"/>
    <mergeCell ref="O9:O13"/>
    <mergeCell ref="P9:P13"/>
    <mergeCell ref="D11:F11"/>
    <mergeCell ref="G11:G13"/>
    <mergeCell ref="I11:K11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User</cp:lastModifiedBy>
  <cp:lastPrinted>2020-12-17T06:31:20Z</cp:lastPrinted>
  <dcterms:created xsi:type="dcterms:W3CDTF">2007-04-05T07:39:38Z</dcterms:created>
  <dcterms:modified xsi:type="dcterms:W3CDTF">2020-12-18T11:03:33Z</dcterms:modified>
  <cp:category/>
  <cp:version/>
  <cp:contentType/>
  <cp:contentStatus/>
</cp:coreProperties>
</file>