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095" windowWidth="26655" windowHeight="11760" activeTab="4"/>
  </bookViews>
  <sheets>
    <sheet name="НДФЛ 1вар Уточн" sheetId="1" r:id="rId1"/>
    <sheet name="ЕСХН" sheetId="2" r:id="rId2"/>
    <sheet name="О земналоге" sheetId="3" r:id="rId3"/>
    <sheet name="НИФЛ" sheetId="4" r:id="rId4"/>
    <sheet name="Госпош(Нотар)" sheetId="5" r:id="rId5"/>
  </sheets>
  <definedNames/>
  <calcPr fullCalcOnLoad="1" fullPrecision="0"/>
</workbook>
</file>

<file path=xl/sharedStrings.xml><?xml version="1.0" encoding="utf-8"?>
<sst xmlns="http://schemas.openxmlformats.org/spreadsheetml/2006/main" count="189" uniqueCount="146">
  <si>
    <t>Наименование МО</t>
  </si>
  <si>
    <t>Справочно: Индексы валового регионального продукта (показатели социально-экономического развития области)</t>
  </si>
  <si>
    <t>на 2021г.</t>
  </si>
  <si>
    <t>Расчет процента изъятия</t>
  </si>
  <si>
    <t>Налог на доходы физ.лиц, по которому налоговой базой является объем оплаты труда</t>
  </si>
  <si>
    <t>Поступления разового характера:</t>
  </si>
  <si>
    <t xml:space="preserve"> пени, штрафы, проценты</t>
  </si>
  <si>
    <t>доначисления по контрольной работе налоговых органов, задолженность прошлых лет,  другие</t>
  </si>
  <si>
    <t>другие разовые (доходы по 13% - девиденды по 5-НДФЛ)</t>
  </si>
  <si>
    <t>сумма налога с проср. задолж. з.пл.</t>
  </si>
  <si>
    <t>Корректировка на фактическое снижение % изъятия за 2 отчетных года</t>
  </si>
  <si>
    <t>Дивиденды резидендов</t>
  </si>
  <si>
    <t>Другие доходы</t>
  </si>
  <si>
    <t>пени, штрафы, проценты</t>
  </si>
  <si>
    <t>доначисления, задолженность, другие</t>
  </si>
  <si>
    <t>другие разовые</t>
  </si>
  <si>
    <t>Иностранные физические лица</t>
  </si>
  <si>
    <t>контингент</t>
  </si>
  <si>
    <t xml:space="preserve">всего </t>
  </si>
  <si>
    <t>всего  (от ФОТ + дивид + др дох без инфл)</t>
  </si>
  <si>
    <t>налог            по дивидендам</t>
  </si>
  <si>
    <t>налог            по др доходам</t>
  </si>
  <si>
    <t>налог          ИНФЛ</t>
  </si>
  <si>
    <t>контнгент</t>
  </si>
  <si>
    <t>НДФЛ по нормативам</t>
  </si>
  <si>
    <t>15 передача диффов от всего ндфл в бюджет субъекта  с инфл</t>
  </si>
  <si>
    <t>нет данных</t>
  </si>
  <si>
    <t>Справочная информация: если по факту встречались отрицательные значения, то они обнулялись, чтобы в прогноз не планировать минусовые показатели</t>
  </si>
  <si>
    <t>Масловское</t>
  </si>
  <si>
    <t>на 2022г.</t>
  </si>
  <si>
    <t>Иностранные лица</t>
  </si>
  <si>
    <t>Форма расчета проектируемого поступления по статье</t>
  </si>
  <si>
    <t xml:space="preserve">"ЕДИНЫЙ СЕЛЬСКОХОЗЯЙСТВЕННЫЙ НАЛОГ"   </t>
  </si>
  <si>
    <t>КБК 000 1 05 03000 01 0000 110</t>
  </si>
  <si>
    <t>тыс. рублей</t>
  </si>
  <si>
    <t>Наименование территорий</t>
  </si>
  <si>
    <t>Фактическое поступление по ЕСХН  контингент</t>
  </si>
  <si>
    <t>Среднегодовые поступления за последние 5 лет</t>
  </si>
  <si>
    <t>2018 год</t>
  </si>
  <si>
    <t>"НАЛОГ НА ИМУЩЕСТВО ФИЗИЧЕСКИХ ЛИЦ"</t>
  </si>
  <si>
    <t>КБК 000 1 06 01000 00 0000 110</t>
  </si>
  <si>
    <t>Наименование территории</t>
  </si>
  <si>
    <t xml:space="preserve">КБК 000 1 08 04020 01 0000 110 </t>
  </si>
  <si>
    <t>тыс.руб.</t>
  </si>
  <si>
    <t>Прогноз</t>
  </si>
  <si>
    <t>№ п/п</t>
  </si>
  <si>
    <t>на 2023г.</t>
  </si>
  <si>
    <t>объем оплаты труда 2019 г.  (отчет)</t>
  </si>
  <si>
    <t xml:space="preserve">фактическое поступление налога от ООТ в 2019 году контингент по отчету              </t>
  </si>
  <si>
    <t>поступление налога в 2019 году с учетом динамики проср.задолж.по з.пл. и с уч корр на пени, штр, донач</t>
  </si>
  <si>
    <t>% изъятия 2019 года (факт/V опл труда)</t>
  </si>
  <si>
    <t>макс % изъятия м/ж скорр. за 3 года факт. по МО и скорр. среднеобл.</t>
  </si>
  <si>
    <t>% изъятия скорр МИН за 1 год и 3 года (рассчетный)</t>
  </si>
  <si>
    <t>среднее за 5 лет</t>
  </si>
  <si>
    <r>
      <t xml:space="preserve">налог от ФОТ по </t>
    </r>
    <r>
      <rPr>
        <b/>
        <sz val="10"/>
        <rFont val="Times New Roman"/>
        <family val="1"/>
      </rPr>
      <t>1 вар.</t>
    </r>
  </si>
  <si>
    <t xml:space="preserve">объем оплаты труда на 2023г.               -1 вар-т </t>
  </si>
  <si>
    <r>
      <t>налог от ФОТ по</t>
    </r>
    <r>
      <rPr>
        <b/>
        <sz val="10"/>
        <rFont val="Times New Roman"/>
        <family val="1"/>
      </rPr>
      <t xml:space="preserve"> 1 вар.</t>
    </r>
  </si>
  <si>
    <t>2023г</t>
  </si>
  <si>
    <t>2019 год</t>
  </si>
  <si>
    <t>Общая кадастровая стоимость строений, помещений и сооружений, по которым предъявлен налог к уплате, с учетом вычетов (налоговая отчетность 5МН гр.3411), тыс.руб.</t>
  </si>
  <si>
    <t>Средний темп роста, %</t>
  </si>
  <si>
    <t>4=(стр2/стр1+стр3/стр2)/2</t>
  </si>
  <si>
    <t>2023 год</t>
  </si>
  <si>
    <t>на 2024г.</t>
  </si>
  <si>
    <t>объем оплаты труда 2020 г.  (отчет)</t>
  </si>
  <si>
    <t xml:space="preserve">фактическое поступление налога от ООТ в 2020 году контингент по отчету              </t>
  </si>
  <si>
    <t>поступление налога в 2020 году с учетом динамики проср.задолж.по з.пл. и с уч корр на пени, штр, донач</t>
  </si>
  <si>
    <t>% изъятия 2020 года (факт/V опл труда)</t>
  </si>
  <si>
    <t>Корректировка на изменение объемов вычетов налогового законодательства</t>
  </si>
  <si>
    <t>фактическое поступление дивидендов (только по резидентам) контингент (исключенные из 1010201)</t>
  </si>
  <si>
    <t xml:space="preserve"> (доходы по 13% - девиденды по 5-НДФЛ)</t>
  </si>
  <si>
    <t>фактическое поступление налога по другим доходам  в 2020 году контингент по отчету (без инфл)</t>
  </si>
  <si>
    <t>фактическое поступление налога по другим доходам  в 2020 году контингент с учетом разовых поступлений</t>
  </si>
  <si>
    <t>фактическое поступление налога по другим доходам на 01.08.2021 г. контингент с учетом разовых поступлений</t>
  </si>
  <si>
    <t xml:space="preserve">объем оплаты труда на 2024г.               -1 вар-т </t>
  </si>
  <si>
    <t>Прогноз 2024</t>
  </si>
  <si>
    <t>2024г</t>
  </si>
  <si>
    <r>
      <t xml:space="preserve">15% по БК = ндфл без инфл </t>
    </r>
    <r>
      <rPr>
        <b/>
        <sz val="8"/>
        <rFont val="Times New Roman"/>
        <family val="1"/>
      </rPr>
      <t>для сп 2%</t>
    </r>
    <r>
      <rPr>
        <sz val="8"/>
        <rFont val="Times New Roman"/>
        <family val="1"/>
      </rPr>
      <t xml:space="preserve"> </t>
    </r>
  </si>
  <si>
    <r>
      <t xml:space="preserve">15 по БК = ндфл без инфл (15) </t>
    </r>
    <r>
      <rPr>
        <b/>
        <sz val="8"/>
        <rFont val="Times New Roman"/>
        <family val="1"/>
      </rPr>
      <t xml:space="preserve">для сп 2% </t>
    </r>
  </si>
  <si>
    <t>Примечание</t>
  </si>
  <si>
    <t>2020 год</t>
  </si>
  <si>
    <t>2024 год</t>
  </si>
  <si>
    <t>на 2025г.</t>
  </si>
  <si>
    <t>объем оплаты труда 2021 г.  (отчет)</t>
  </si>
  <si>
    <t xml:space="preserve">фактическое поступление налога от ООТ в 2021 году контингент по отчету              </t>
  </si>
  <si>
    <t>поступление налога в 2021 году с учетом динамики проср.задолж.по з.пл. и с уч корр на пени, штр, донач</t>
  </si>
  <si>
    <t>% средний скорректированный за 2021 год</t>
  </si>
  <si>
    <t>макс % изьятия м/ж скорр. за 2021 год факт. по МО и скорр. среднеобл.</t>
  </si>
  <si>
    <t>% изъятия 2021 года (факт/V опл труда) (за минусом дивидендов)</t>
  </si>
  <si>
    <t xml:space="preserve">Расчет налога на доходы физических лиц на 2023-2025гг  (по 1 вар- ту ООТ)  </t>
  </si>
  <si>
    <t>среднеобластной процент изъятия 2021 года скорректированный на изменение вычетов и на условия 2023 г.</t>
  </si>
  <si>
    <t>среднеобластной процент изъятия 2020-2022 годов скорректированный на изменение вычетов и на условия 2023 г.</t>
  </si>
  <si>
    <t>ПРОГНОЗ  НДФЛ от ООТ  на 2023 г. по % изъятия скорр МИН за 1 год и 3 года (рассчетному)</t>
  </si>
  <si>
    <t>Прогноз дивидендов на 2023 год (ср факт за 2019-2021* индекс ввп на 2022 и на 2023гг)</t>
  </si>
  <si>
    <t>фактическое поступление налога по другим доходам  в 2021 году контингент по отчету (без инфл)</t>
  </si>
  <si>
    <t>фактическое поступление налога по другим доходам  в 2021 году контингент с учетом разовых поступлений</t>
  </si>
  <si>
    <t>ПРОГНОЗ  НДФЛ  по др доходам  на 2023 г.  (факт 2020* I ввп 2021 * I ввп 2022* I ввп 2023)</t>
  </si>
  <si>
    <t>ПРОГНОЗ  НДФЛ  по др доходам  на 2023 г.  (факт 2021 * I ввп 2022 * I ввп 2023)</t>
  </si>
  <si>
    <t>фактическое поступление налога по другим доходам  на 01.07.2022 г. контингент по отчету (без инфл)</t>
  </si>
  <si>
    <t>пени, штрафы, проценты  на 01.07.2022 г.</t>
  </si>
  <si>
    <t>доначисления, задолженность, другие   на 01.08.2022 г.</t>
  </si>
  <si>
    <t>другие разовые на 01.08.2022 г.</t>
  </si>
  <si>
    <t>ПРОГНОЗ  НДФЛ  по др доходам  на 2023 г.  (факт 01.08.2022 * I ввп 2023)</t>
  </si>
  <si>
    <t>ПРОГНОЗ  НДФЛ по др доходам без ин фл на 2023 г.   (прогноз по 2020 + прогноз по 2021 + прогноз по  6 мес. 2022)/3</t>
  </si>
  <si>
    <t>Прогноз ИНФЛ на 2023 (среднее факт 2020-2021*I ввп 2022г*I ввп 2023г)</t>
  </si>
  <si>
    <t>факт 01.01.2021г. (контингент по дох. иностр.физ.л.) это 100%  Расчет: (17,0/85%)</t>
  </si>
  <si>
    <r>
      <t xml:space="preserve">факт 01.01.2022г. (контингент по дох. иностр.физ.л.) это 100%  </t>
    </r>
    <r>
      <rPr>
        <b/>
        <sz val="10"/>
        <rFont val="Times New Roman"/>
        <family val="1"/>
      </rPr>
      <t>Расчет: (93,16/85%)</t>
    </r>
  </si>
  <si>
    <t>НДФЛ  ВСЕГО  контингент на 2023г. (ООТ+дивиденды+ др дох +ин фл 100%)</t>
  </si>
  <si>
    <t>НДФЛ  ВСЕГО  контингент на 2023г. (ООТ+дивиденды+ др дох И без ин фл)</t>
  </si>
  <si>
    <r>
      <rPr>
        <sz val="12"/>
        <rFont val="Times New Roman"/>
        <family val="1"/>
      </rPr>
      <t xml:space="preserve">Справочно: бюджет субъекта:  </t>
    </r>
    <r>
      <rPr>
        <b/>
        <sz val="12"/>
        <rFont val="Times New Roman"/>
        <family val="1"/>
      </rPr>
      <t>НДФЛ  ВСЕГО  контингент в БЮДЖЕТ СУБЪЕКТА на 2023г. (ООТ+дивиденды+др дох + 100% инфл)</t>
    </r>
  </si>
  <si>
    <t>(прогноз 2023г. по ООТ * рост ООТ на 2024 по 1 вар.) + (прогноз 2023 по дивидендам *инд.ввп 2024 по 1 вар.)+(прогноз 2023 по др.дох *инд.ввп 2024 по 1 вар.)+(прогноз 2023 по инфл *инд.ввп 2024 по 1вар.)</t>
  </si>
  <si>
    <t xml:space="preserve">объем оплаты труда на 2025г.               -1 вар-т </t>
  </si>
  <si>
    <t>Прогноз 2025</t>
  </si>
  <si>
    <t>(прогноз 2024г. по ООТ * рост ООТ на 2025 по 1 вар.) + (прогноз 2024 по дивидендам *инд.ввп 2025 по 1 вар.)+(прогноз 2024 по др.дох *инд.ввп 2025 по 1 вар.)+(прогноз 2021 по инфл *инд.ввп 2025 по 1вар.)</t>
  </si>
  <si>
    <t>2025г</t>
  </si>
  <si>
    <t xml:space="preserve"> минус 5,4% ср за 5 посл.дн за 5 лет</t>
  </si>
  <si>
    <t>в бюджет сп</t>
  </si>
  <si>
    <t xml:space="preserve"> в бюджет муниципального образования на 2023-2025 годы</t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</si>
  <si>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2023 год  </t>
    </r>
    <r>
      <rPr>
        <sz val="12"/>
        <color indexed="18"/>
        <rFont val="Times New Roman Cyr"/>
        <family val="0"/>
      </rPr>
      <t xml:space="preserve">                       (с учетом роста продукции сельского хозяйства в сопоставимой оценке в 2023 году) </t>
    </r>
    <r>
      <rPr>
        <b/>
        <sz val="12"/>
        <color indexed="18"/>
        <rFont val="Times New Roman Cyr"/>
        <family val="0"/>
      </rPr>
      <t xml:space="preserve">контингент </t>
    </r>
    <r>
      <rPr>
        <sz val="12"/>
        <color indexed="18"/>
        <rFont val="Times New Roman Cyr"/>
        <family val="0"/>
      </rPr>
      <t>(с учетом нулевой ставки)</t>
    </r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</si>
  <si>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2024 год        </t>
    </r>
    <r>
      <rPr>
        <sz val="12"/>
        <color indexed="18"/>
        <rFont val="Times New Roman Cyr"/>
        <family val="0"/>
      </rPr>
      <t xml:space="preserve">                 (с учетом роста продукции сельского хозяйства в сопоставимой оценке в 2024 году) </t>
    </r>
    <r>
      <rPr>
        <b/>
        <sz val="12"/>
        <color indexed="18"/>
        <rFont val="Times New Roman Cyr"/>
        <family val="0"/>
      </rPr>
      <t xml:space="preserve">контингент </t>
    </r>
    <r>
      <rPr>
        <sz val="12"/>
        <color indexed="18"/>
        <rFont val="Times New Roman Cyr"/>
        <family val="0"/>
      </rPr>
      <t>(с учетом нулевой ставки)</t>
    </r>
  </si>
  <si>
    <r>
      <rPr>
        <b/>
        <sz val="12"/>
        <color indexed="18"/>
        <rFont val="Times New Roman Cyr"/>
        <family val="0"/>
      </rPr>
      <t xml:space="preserve">Проект                                                        на 2025 год  </t>
    </r>
    <r>
      <rPr>
        <sz val="12"/>
        <color indexed="18"/>
        <rFont val="Times New Roman Cyr"/>
        <family val="0"/>
      </rPr>
      <t xml:space="preserve">                       (с учетом роста продукции сельского хозяйства в сопоставимой оценке в 2025 году) </t>
    </r>
    <r>
      <rPr>
        <b/>
        <sz val="12"/>
        <color indexed="18"/>
        <rFont val="Times New Roman Cyr"/>
        <family val="0"/>
      </rPr>
      <t>контингент</t>
    </r>
    <r>
      <rPr>
        <sz val="12"/>
        <color indexed="18"/>
        <rFont val="Times New Roman Cyr"/>
        <family val="0"/>
      </rPr>
      <t xml:space="preserve"> (по номинальной ставке)</t>
    </r>
  </si>
  <si>
    <t>2021 год</t>
  </si>
  <si>
    <t>8 месяцев 2022 года</t>
  </si>
  <si>
    <t xml:space="preserve"> в местный бюджет муниципального образования на 2023-2025 годы</t>
  </si>
  <si>
    <t>Начислено 5-МН 2020,2021</t>
  </si>
  <si>
    <t>Уплачено (Факт) 2020,2021</t>
  </si>
  <si>
    <t>% собираемости</t>
  </si>
  <si>
    <t xml:space="preserve">Средний </t>
  </si>
  <si>
    <t>Сумма налога подлежащая уплате в бюджет (налоговая отчетность 5-МН за 2021 год)</t>
  </si>
  <si>
    <t>Ожидаемое поступление по налогу в 2022 году (с учетом среднерайонный собираемости 77,1 %) и среднего темпа роста общей кадастровой стоимости 98,5%</t>
  </si>
  <si>
    <t xml:space="preserve">Проект на  2023 год с учетом среднего темпа роста кадастровой стоимости  за 2019-2021гг (98,5%) </t>
  </si>
  <si>
    <t xml:space="preserve">Проект на  2024 годс учетом среднего темпа роста кадастровой стоимости  за 2019-2021гг (98,5%) </t>
  </si>
  <si>
    <t xml:space="preserve">Проект на  2025 год с учетом среднего темпа роста кадастровой стоимости  за 2019-2021гг (98,5%) </t>
  </si>
  <si>
    <t>Ожидаемое поступление в 2022 году</t>
  </si>
  <si>
    <t>Форма расчета проектируемого поступления по статье "Государственная     пошлина     за     совершение нотариальных действий" в бюджет муниципального образования на 2023-2025 годы</t>
  </si>
  <si>
    <t>Фактическое поступление в 2021 году</t>
  </si>
  <si>
    <t>2025 год</t>
  </si>
  <si>
    <t>Масловское сельское поселение</t>
  </si>
  <si>
    <t>Прогноз на 2025 год</t>
  </si>
  <si>
    <t>Прогноз на 2024 год</t>
  </si>
  <si>
    <t>Прогноз на 2023 год</t>
  </si>
  <si>
    <t>Ожидаемое поступление на 2022 год</t>
  </si>
  <si>
    <t>Суммарная кадастровая стоимость земель муниципального образования, облагаемая земельным налогом (тыс.руб.)</t>
  </si>
  <si>
    <t>Наименование муниципальных образований</t>
  </si>
  <si>
    <t>Расчет проектируемого поступления земельного налога в бюджет Масловского сельского поселения на 2023-2025 г.г.   (уточненный)</t>
  </si>
  <si>
    <t>Приложение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</si>
</sst>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#,##0.0_ ;[Red]\-#,##0.0\ "/>
    <numFmt numFmtId="167" formatCode="_-* #,##0\ &quot;р.&quot;_-;\-* #,##0\ &quot;р.&quot;_-;_-* &quot;-&quot;\ &quot;р.&quot;_-;_-@_-"/>
    <numFmt numFmtId="168" formatCode="0.000"/>
    <numFmt numFmtId="169" formatCode="0.0%"/>
    <numFmt numFmtId="170" formatCode="0.0"/>
    <numFmt numFmtId="171" formatCode="#,##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color indexed="12"/>
      <name val="Arial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u val="single"/>
      <sz val="10"/>
      <name val="Arial Cyr"/>
      <family val="0"/>
    </font>
    <font>
      <u val="single"/>
      <sz val="9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2"/>
      <name val="Times New Roman CYR"/>
      <family val="0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sz val="12"/>
      <color indexed="18"/>
      <name val="Times New Roman"/>
      <family val="1"/>
    </font>
    <font>
      <i/>
      <sz val="12"/>
      <name val="Times New Roman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4"/>
      <color indexed="18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 Cyr"/>
      <family val="1"/>
    </font>
    <font>
      <sz val="12"/>
      <color rgb="FF000066"/>
      <name val="Times New Roman Cyr"/>
      <family val="1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2"/>
      <color theme="1"/>
      <name val="Times New Roman"/>
      <family val="1"/>
    </font>
    <font>
      <sz val="14"/>
      <color rgb="FF000066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8" fillId="0" borderId="0">
      <alignment/>
      <protection locked="0"/>
    </xf>
    <xf numFmtId="167" fontId="18" fillId="0" borderId="0">
      <alignment/>
      <protection locked="0"/>
    </xf>
    <xf numFmtId="167" fontId="18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8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2" applyNumberFormat="0" applyAlignment="0" applyProtection="0"/>
    <xf numFmtId="0" fontId="52" fillId="27" borderId="3" applyNumberFormat="0" applyAlignment="0" applyProtection="0"/>
    <xf numFmtId="0" fontId="5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28" borderId="8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  <xf numFmtId="167" fontId="18" fillId="0" borderId="0">
      <alignment/>
      <protection locked="0"/>
    </xf>
  </cellStyleXfs>
  <cellXfs count="167">
    <xf numFmtId="0" fontId="0" fillId="0" borderId="0" xfId="0" applyFont="1" applyAlignment="1">
      <alignment/>
    </xf>
    <xf numFmtId="0" fontId="14" fillId="0" borderId="0" xfId="59" applyFont="1" applyAlignment="1">
      <alignment wrapText="1"/>
      <protection/>
    </xf>
    <xf numFmtId="0" fontId="2" fillId="0" borderId="0" xfId="59">
      <alignment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16" fillId="0" borderId="0" xfId="59" applyFont="1">
      <alignment/>
      <protection/>
    </xf>
    <xf numFmtId="0" fontId="21" fillId="0" borderId="11" xfId="70" applyFont="1" applyBorder="1">
      <alignment/>
      <protection/>
    </xf>
    <xf numFmtId="0" fontId="66" fillId="0" borderId="0" xfId="59" applyFont="1" applyFill="1" applyBorder="1" applyAlignment="1">
      <alignment vertical="center"/>
      <protection/>
    </xf>
    <xf numFmtId="0" fontId="67" fillId="0" borderId="0" xfId="59" applyFont="1" applyFill="1" applyBorder="1" applyAlignment="1">
      <alignment vertical="center"/>
      <protection/>
    </xf>
    <xf numFmtId="0" fontId="67" fillId="0" borderId="11" xfId="59" applyFont="1" applyFill="1" applyBorder="1" applyAlignment="1">
      <alignment horizontal="center" vertical="top" wrapText="1"/>
      <protection/>
    </xf>
    <xf numFmtId="0" fontId="67" fillId="0" borderId="11" xfId="59" applyFont="1" applyFill="1" applyBorder="1" applyAlignment="1">
      <alignment horizontal="center" vertical="center"/>
      <protection/>
    </xf>
    <xf numFmtId="10" fontId="67" fillId="0" borderId="11" xfId="59" applyNumberFormat="1" applyFont="1" applyFill="1" applyBorder="1" applyAlignment="1">
      <alignment horizontal="center" vertical="center"/>
      <protection/>
    </xf>
    <xf numFmtId="0" fontId="67" fillId="0" borderId="11" xfId="59" applyFont="1" applyFill="1" applyBorder="1" applyAlignment="1">
      <alignment vertical="center"/>
      <protection/>
    </xf>
    <xf numFmtId="0" fontId="67" fillId="0" borderId="0" xfId="59" applyFont="1" applyFill="1" applyBorder="1" applyAlignment="1">
      <alignment vertical="center"/>
      <protection/>
    </xf>
    <xf numFmtId="0" fontId="24" fillId="0" borderId="0" xfId="59" applyFont="1" applyFill="1" applyBorder="1" applyAlignment="1">
      <alignment vertical="center"/>
      <protection/>
    </xf>
    <xf numFmtId="0" fontId="67" fillId="0" borderId="11" xfId="59" applyFont="1" applyBorder="1" applyAlignment="1">
      <alignment horizontal="center" vertical="center" wrapText="1"/>
      <protection/>
    </xf>
    <xf numFmtId="1" fontId="67" fillId="0" borderId="11" xfId="59" applyNumberFormat="1" applyFont="1" applyBorder="1" applyAlignment="1">
      <alignment horizontal="right" vertical="center" wrapText="1"/>
      <protection/>
    </xf>
    <xf numFmtId="1" fontId="67" fillId="0" borderId="11" xfId="59" applyNumberFormat="1" applyFont="1" applyFill="1" applyBorder="1" applyAlignment="1">
      <alignment horizontal="right" vertical="center"/>
      <protection/>
    </xf>
    <xf numFmtId="1" fontId="24" fillId="0" borderId="11" xfId="59" applyNumberFormat="1" applyFont="1" applyBorder="1" applyAlignment="1">
      <alignment horizontal="right"/>
      <protection/>
    </xf>
    <xf numFmtId="0" fontId="25" fillId="0" borderId="0" xfId="73" applyFont="1" applyFill="1" applyAlignment="1">
      <alignment horizontal="center"/>
      <protection/>
    </xf>
    <xf numFmtId="0" fontId="26" fillId="0" borderId="0" xfId="73" applyFont="1" applyFill="1" applyAlignment="1">
      <alignment horizontal="center"/>
      <protection/>
    </xf>
    <xf numFmtId="0" fontId="26" fillId="0" borderId="0" xfId="73" applyFont="1" applyFill="1" applyBorder="1" applyAlignment="1">
      <alignment horizontal="right"/>
      <protection/>
    </xf>
    <xf numFmtId="0" fontId="26" fillId="0" borderId="0" xfId="73" applyFont="1" applyFill="1" applyAlignment="1">
      <alignment horizontal="center" vertical="top" wrapText="1"/>
      <protection/>
    </xf>
    <xf numFmtId="0" fontId="25" fillId="0" borderId="11" xfId="73" applyFont="1" applyFill="1" applyBorder="1" applyAlignment="1">
      <alignment horizontal="center"/>
      <protection/>
    </xf>
    <xf numFmtId="0" fontId="26" fillId="0" borderId="11" xfId="73" applyFont="1" applyFill="1" applyBorder="1" applyAlignment="1">
      <alignment horizontal="center" vertical="center" wrapText="1"/>
      <protection/>
    </xf>
    <xf numFmtId="0" fontId="25" fillId="0" borderId="11" xfId="73" applyFont="1" applyFill="1" applyBorder="1" applyAlignment="1">
      <alignment horizontal="center" vertical="center" wrapText="1"/>
      <protection/>
    </xf>
    <xf numFmtId="0" fontId="26" fillId="0" borderId="0" xfId="73" applyFont="1" applyFill="1" applyAlignment="1">
      <alignment wrapText="1"/>
      <protection/>
    </xf>
    <xf numFmtId="0" fontId="22" fillId="0" borderId="0" xfId="59" applyFont="1" applyBorder="1" applyAlignment="1">
      <alignment vertical="center"/>
      <protection/>
    </xf>
    <xf numFmtId="0" fontId="27" fillId="0" borderId="0" xfId="72" applyFont="1" applyAlignment="1">
      <alignment horizontal="center" vertical="center"/>
      <protection/>
    </xf>
    <xf numFmtId="0" fontId="22" fillId="0" borderId="0" xfId="59" applyFont="1" applyFill="1" applyBorder="1" applyAlignment="1">
      <alignment vertical="center"/>
      <protection/>
    </xf>
    <xf numFmtId="0" fontId="28" fillId="0" borderId="0" xfId="59" applyFont="1" applyBorder="1" applyAlignment="1">
      <alignment horizontal="left" vertical="center"/>
      <protection/>
    </xf>
    <xf numFmtId="10" fontId="67" fillId="0" borderId="11" xfId="59" applyNumberFormat="1" applyFont="1" applyFill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center" vertical="center" wrapText="1"/>
      <protection/>
    </xf>
    <xf numFmtId="0" fontId="24" fillId="0" borderId="11" xfId="59" applyFont="1" applyBorder="1" applyAlignment="1">
      <alignment/>
      <protection/>
    </xf>
    <xf numFmtId="170" fontId="2" fillId="0" borderId="11" xfId="59" applyNumberFormat="1" applyBorder="1" applyAlignment="1">
      <alignment/>
      <protection/>
    </xf>
    <xf numFmtId="0" fontId="67" fillId="0" borderId="11" xfId="59" applyFont="1" applyFill="1" applyBorder="1" applyAlignment="1">
      <alignment horizontal="right" vertical="center"/>
      <protection/>
    </xf>
    <xf numFmtId="0" fontId="0" fillId="0" borderId="0" xfId="63">
      <alignment/>
      <protection/>
    </xf>
    <xf numFmtId="0" fontId="0" fillId="0" borderId="11" xfId="63" applyFont="1" applyBorder="1">
      <alignment/>
      <protection/>
    </xf>
    <xf numFmtId="0" fontId="5" fillId="0" borderId="11" xfId="63" applyFont="1" applyFill="1" applyBorder="1" applyAlignment="1">
      <alignment vertical="top" wrapText="1"/>
      <protection/>
    </xf>
    <xf numFmtId="0" fontId="6" fillId="0" borderId="11" xfId="59" applyFont="1" applyFill="1" applyBorder="1">
      <alignment/>
      <protection/>
    </xf>
    <xf numFmtId="0" fontId="0" fillId="0" borderId="11" xfId="63" applyBorder="1">
      <alignment/>
      <protection/>
    </xf>
    <xf numFmtId="0" fontId="8" fillId="0" borderId="11" xfId="63" applyFont="1" applyFill="1" applyBorder="1" applyAlignment="1">
      <alignment vertical="center" wrapText="1"/>
      <protection/>
    </xf>
    <xf numFmtId="166" fontId="46" fillId="0" borderId="11" xfId="63" applyNumberFormat="1" applyFont="1" applyFill="1" applyBorder="1">
      <alignment/>
      <protection/>
    </xf>
    <xf numFmtId="0" fontId="0" fillId="0" borderId="0" xfId="63" applyBorder="1">
      <alignment/>
      <protection/>
    </xf>
    <xf numFmtId="0" fontId="24" fillId="0" borderId="11" xfId="59" applyFont="1" applyFill="1" applyBorder="1" applyAlignment="1">
      <alignment vertical="center"/>
      <protection/>
    </xf>
    <xf numFmtId="165" fontId="24" fillId="0" borderId="11" xfId="59" applyNumberFormat="1" applyFont="1" applyFill="1" applyBorder="1" applyAlignment="1">
      <alignment vertical="center"/>
      <protection/>
    </xf>
    <xf numFmtId="1" fontId="67" fillId="0" borderId="11" xfId="59" applyNumberFormat="1" applyFont="1" applyFill="1" applyBorder="1" applyAlignment="1">
      <alignment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13" borderId="11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67" fillId="0" borderId="0" xfId="59" applyFont="1" applyFill="1" applyBorder="1" applyAlignment="1">
      <alignment horizontal="center" vertical="center"/>
      <protection/>
    </xf>
    <xf numFmtId="0" fontId="67" fillId="0" borderId="0" xfId="59" applyFont="1" applyFill="1" applyBorder="1" applyAlignment="1">
      <alignment horizontal="center" vertical="center"/>
      <protection/>
    </xf>
    <xf numFmtId="0" fontId="67" fillId="0" borderId="11" xfId="59" applyNumberFormat="1" applyFont="1" applyFill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67" fillId="0" borderId="11" xfId="59" applyFont="1" applyFill="1" applyBorder="1" applyAlignment="1">
      <alignment horizontal="center" vertical="center" wrapText="1"/>
      <protection/>
    </xf>
    <xf numFmtId="164" fontId="68" fillId="0" borderId="11" xfId="63" applyNumberFormat="1" applyFont="1" applyFill="1" applyBorder="1" applyAlignment="1">
      <alignment horizontal="right"/>
      <protection/>
    </xf>
    <xf numFmtId="0" fontId="68" fillId="0" borderId="11" xfId="63" applyFont="1" applyBorder="1">
      <alignment/>
      <protection/>
    </xf>
    <xf numFmtId="4" fontId="68" fillId="0" borderId="11" xfId="63" applyNumberFormat="1" applyFont="1" applyFill="1" applyBorder="1">
      <alignment/>
      <protection/>
    </xf>
    <xf numFmtId="164" fontId="68" fillId="0" borderId="11" xfId="63" applyNumberFormat="1" applyFont="1" applyFill="1" applyBorder="1">
      <alignment/>
      <protection/>
    </xf>
    <xf numFmtId="0" fontId="68" fillId="0" borderId="11" xfId="62" applyFont="1" applyBorder="1">
      <alignment/>
      <protection/>
    </xf>
    <xf numFmtId="4" fontId="68" fillId="0" borderId="11" xfId="62" applyNumberFormat="1" applyFont="1" applyFill="1" applyBorder="1">
      <alignment/>
      <protection/>
    </xf>
    <xf numFmtId="168" fontId="68" fillId="0" borderId="11" xfId="62" applyNumberFormat="1" applyFont="1" applyBorder="1">
      <alignment/>
      <protection/>
    </xf>
    <xf numFmtId="168" fontId="68" fillId="0" borderId="11" xfId="63" applyNumberFormat="1" applyFont="1" applyBorder="1">
      <alignment/>
      <protection/>
    </xf>
    <xf numFmtId="171" fontId="68" fillId="0" borderId="11" xfId="63" applyNumberFormat="1" applyFont="1" applyFill="1" applyBorder="1">
      <alignment/>
      <protection/>
    </xf>
    <xf numFmtId="165" fontId="68" fillId="0" borderId="11" xfId="63" applyNumberFormat="1" applyFont="1" applyFill="1" applyBorder="1">
      <alignment/>
      <protection/>
    </xf>
    <xf numFmtId="165" fontId="68" fillId="0" borderId="11" xfId="62" applyNumberFormat="1" applyFont="1" applyFill="1" applyBorder="1">
      <alignment/>
      <protection/>
    </xf>
    <xf numFmtId="165" fontId="68" fillId="0" borderId="12" xfId="63" applyNumberFormat="1" applyFont="1" applyFill="1" applyBorder="1">
      <alignment/>
      <protection/>
    </xf>
    <xf numFmtId="166" fontId="68" fillId="0" borderId="11" xfId="63" applyNumberFormat="1" applyFont="1" applyFill="1" applyBorder="1">
      <alignment/>
      <protection/>
    </xf>
    <xf numFmtId="165" fontId="69" fillId="0" borderId="11" xfId="63" applyNumberFormat="1" applyFont="1" applyFill="1" applyBorder="1">
      <alignment/>
      <protection/>
    </xf>
    <xf numFmtId="3" fontId="69" fillId="0" borderId="11" xfId="63" applyNumberFormat="1" applyFont="1" applyFill="1" applyBorder="1">
      <alignment/>
      <protection/>
    </xf>
    <xf numFmtId="0" fontId="0" fillId="0" borderId="11" xfId="59" applyFont="1" applyBorder="1" applyAlignment="1">
      <alignment horizontal="center" vertical="center" wrapText="1"/>
      <protection/>
    </xf>
    <xf numFmtId="0" fontId="2" fillId="0" borderId="11" xfId="59" applyBorder="1" applyAlignment="1">
      <alignment/>
      <protection/>
    </xf>
    <xf numFmtId="170" fontId="2" fillId="0" borderId="11" xfId="59" applyNumberFormat="1" applyBorder="1">
      <alignment/>
      <protection/>
    </xf>
    <xf numFmtId="0" fontId="0" fillId="0" borderId="12" xfId="63" applyBorder="1">
      <alignment/>
      <protection/>
    </xf>
    <xf numFmtId="0" fontId="2" fillId="0" borderId="0" xfId="71">
      <alignment/>
      <protection/>
    </xf>
    <xf numFmtId="170" fontId="12" fillId="0" borderId="11" xfId="71" applyNumberFormat="1" applyFont="1" applyBorder="1">
      <alignment/>
      <protection/>
    </xf>
    <xf numFmtId="170" fontId="12" fillId="0" borderId="11" xfId="69" applyNumberFormat="1" applyFont="1" applyBorder="1">
      <alignment/>
      <protection/>
    </xf>
    <xf numFmtId="0" fontId="12" fillId="0" borderId="11" xfId="69" applyFont="1" applyBorder="1">
      <alignment/>
      <protection/>
    </xf>
    <xf numFmtId="0" fontId="12" fillId="0" borderId="11" xfId="71" applyFont="1" applyBorder="1" applyAlignment="1">
      <alignment horizontal="center" vertical="center" wrapText="1"/>
      <protection/>
    </xf>
    <xf numFmtId="0" fontId="12" fillId="0" borderId="0" xfId="71" applyFont="1">
      <alignment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34" borderId="11" xfId="63" applyFont="1" applyFill="1" applyBorder="1" applyAlignment="1">
      <alignment horizontal="center" vertical="center" wrapText="1"/>
      <protection/>
    </xf>
    <xf numFmtId="0" fontId="70" fillId="0" borderId="11" xfId="63" applyFont="1" applyBorder="1" applyAlignment="1">
      <alignment vertical="center" wrapText="1"/>
      <protection/>
    </xf>
    <xf numFmtId="0" fontId="3" fillId="0" borderId="0" xfId="59" applyFont="1" applyBorder="1" applyAlignment="1">
      <alignment horizontal="center" vertical="center" wrapText="1"/>
      <protection/>
    </xf>
    <xf numFmtId="0" fontId="0" fillId="0" borderId="0" xfId="63" applyAlignment="1">
      <alignment horizontal="center" vertical="center" wrapText="1"/>
      <protection/>
    </xf>
    <xf numFmtId="0" fontId="4" fillId="0" borderId="16" xfId="59" applyFont="1" applyBorder="1" applyAlignment="1">
      <alignment horizontal="center"/>
      <protection/>
    </xf>
    <xf numFmtId="0" fontId="6" fillId="35" borderId="11" xfId="63" applyFont="1" applyFill="1" applyBorder="1" applyAlignment="1">
      <alignment horizontal="center" vertical="center" wrapText="1"/>
      <protection/>
    </xf>
    <xf numFmtId="0" fontId="9" fillId="35" borderId="11" xfId="63" applyFont="1" applyFill="1" applyBorder="1" applyAlignment="1">
      <alignment horizontal="center" vertical="center" wrapText="1"/>
      <protection/>
    </xf>
    <xf numFmtId="0" fontId="9" fillId="35" borderId="13" xfId="63" applyFont="1" applyFill="1" applyBorder="1" applyAlignment="1">
      <alignment horizontal="center" vertical="center" wrapText="1"/>
      <protection/>
    </xf>
    <xf numFmtId="0" fontId="9" fillId="35" borderId="14" xfId="63" applyFont="1" applyFill="1" applyBorder="1" applyAlignment="1">
      <alignment horizontal="center" vertical="center" wrapText="1"/>
      <protection/>
    </xf>
    <xf numFmtId="0" fontId="9" fillId="35" borderId="15" xfId="63" applyFont="1" applyFill="1" applyBorder="1" applyAlignment="1">
      <alignment horizontal="center" vertical="center" wrapText="1"/>
      <protection/>
    </xf>
    <xf numFmtId="0" fontId="7" fillId="3" borderId="11" xfId="63" applyFont="1" applyFill="1" applyBorder="1" applyAlignment="1">
      <alignment horizontal="center" vertical="center" wrapText="1"/>
      <protection/>
    </xf>
    <xf numFmtId="0" fontId="7" fillId="36" borderId="11" xfId="63" applyFont="1" applyFill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0" fontId="6" fillId="13" borderId="11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5" fillId="6" borderId="11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6" fillId="37" borderId="11" xfId="63" applyFont="1" applyFill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0" fontId="6" fillId="11" borderId="11" xfId="63" applyFont="1" applyFill="1" applyBorder="1" applyAlignment="1">
      <alignment horizontal="center" vertical="center" wrapText="1"/>
      <protection/>
    </xf>
    <xf numFmtId="0" fontId="6" fillId="37" borderId="13" xfId="63" applyFont="1" applyFill="1" applyBorder="1" applyAlignment="1">
      <alignment horizontal="center" vertical="center" wrapText="1"/>
      <protection/>
    </xf>
    <xf numFmtId="0" fontId="6" fillId="37" borderId="14" xfId="63" applyFont="1" applyFill="1" applyBorder="1" applyAlignment="1">
      <alignment horizontal="center" vertical="center" wrapText="1"/>
      <protection/>
    </xf>
    <xf numFmtId="0" fontId="6" fillId="37" borderId="15" xfId="63" applyFont="1" applyFill="1" applyBorder="1" applyAlignment="1">
      <alignment horizontal="center" vertical="center" wrapText="1"/>
      <protection/>
    </xf>
    <xf numFmtId="0" fontId="9" fillId="3" borderId="11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31" borderId="11" xfId="63" applyFont="1" applyFill="1" applyBorder="1" applyAlignment="1">
      <alignment horizontal="center" vertical="center" wrapText="1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0" fontId="6" fillId="6" borderId="11" xfId="63" applyFont="1" applyFill="1" applyBorder="1" applyAlignment="1">
      <alignment horizontal="center" vertical="center" wrapText="1"/>
      <protection/>
    </xf>
    <xf numFmtId="0" fontId="17" fillId="0" borderId="0" xfId="59" applyFont="1" applyBorder="1" applyAlignment="1">
      <alignment horizontal="center"/>
      <protection/>
    </xf>
    <xf numFmtId="9" fontId="6" fillId="11" borderId="11" xfId="63" applyNumberFormat="1" applyFont="1" applyFill="1" applyBorder="1" applyAlignment="1">
      <alignment horizontal="center" vertical="center" wrapText="1"/>
      <protection/>
    </xf>
    <xf numFmtId="0" fontId="6" fillId="3" borderId="11" xfId="63" applyFont="1" applyFill="1" applyBorder="1" applyAlignment="1">
      <alignment horizontal="center" vertical="center" wrapText="1"/>
      <protection/>
    </xf>
    <xf numFmtId="14" fontId="13" fillId="0" borderId="17" xfId="59" applyNumberFormat="1" applyFont="1" applyBorder="1" applyAlignment="1">
      <alignment horizontal="center" wrapText="1"/>
      <protection/>
    </xf>
    <xf numFmtId="0" fontId="57" fillId="0" borderId="17" xfId="63" applyFont="1" applyBorder="1" applyAlignment="1">
      <alignment horizontal="center" wrapText="1"/>
      <protection/>
    </xf>
    <xf numFmtId="0" fontId="67" fillId="0" borderId="0" xfId="59" applyFont="1" applyFill="1" applyBorder="1" applyAlignment="1">
      <alignment horizontal="center" vertical="center"/>
      <protection/>
    </xf>
    <xf numFmtId="0" fontId="2" fillId="0" borderId="0" xfId="59" applyAlignment="1">
      <alignment vertical="center"/>
      <protection/>
    </xf>
    <xf numFmtId="0" fontId="66" fillId="0" borderId="0" xfId="59" applyFont="1" applyFill="1" applyBorder="1" applyAlignment="1">
      <alignment horizontal="center" vertical="center"/>
      <protection/>
    </xf>
    <xf numFmtId="0" fontId="71" fillId="0" borderId="0" xfId="59" applyFont="1" applyFill="1" applyBorder="1" applyAlignment="1">
      <alignment horizontal="center" vertical="center"/>
      <protection/>
    </xf>
    <xf numFmtId="0" fontId="67" fillId="0" borderId="13" xfId="59" applyFont="1" applyFill="1" applyBorder="1" applyAlignment="1">
      <alignment horizontal="center" vertical="center" wrapText="1"/>
      <protection/>
    </xf>
    <xf numFmtId="0" fontId="2" fillId="0" borderId="14" xfId="59" applyBorder="1" applyAlignment="1">
      <alignment horizontal="center" vertical="center" wrapText="1"/>
      <protection/>
    </xf>
    <xf numFmtId="0" fontId="2" fillId="0" borderId="15" xfId="59" applyBorder="1" applyAlignment="1">
      <alignment horizontal="center" vertical="center" wrapText="1"/>
      <protection/>
    </xf>
    <xf numFmtId="0" fontId="67" fillId="0" borderId="11" xfId="59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20" fillId="0" borderId="0" xfId="69" applyAlignment="1">
      <alignment/>
      <protection/>
    </xf>
    <xf numFmtId="0" fontId="12" fillId="0" borderId="0" xfId="71" applyFont="1" applyAlignment="1">
      <alignment horizontal="center"/>
      <protection/>
    </xf>
    <xf numFmtId="0" fontId="20" fillId="0" borderId="0" xfId="69" applyAlignment="1">
      <alignment horizontal="center"/>
      <protection/>
    </xf>
    <xf numFmtId="0" fontId="2" fillId="0" borderId="0" xfId="71" applyAlignment="1">
      <alignment horizontal="right"/>
      <protection/>
    </xf>
    <xf numFmtId="0" fontId="20" fillId="0" borderId="0" xfId="69" applyAlignment="1">
      <alignment horizontal="right"/>
      <protection/>
    </xf>
    <xf numFmtId="0" fontId="67" fillId="0" borderId="11" xfId="59" applyFont="1" applyFill="1" applyBorder="1" applyAlignment="1">
      <alignment horizontal="center" vertical="center"/>
      <protection/>
    </xf>
    <xf numFmtId="0" fontId="2" fillId="0" borderId="11" xfId="59" applyBorder="1" applyAlignment="1">
      <alignment/>
      <protection/>
    </xf>
    <xf numFmtId="1" fontId="24" fillId="0" borderId="11" xfId="59" applyNumberFormat="1" applyFont="1" applyBorder="1" applyAlignment="1">
      <alignment horizontal="right"/>
      <protection/>
    </xf>
    <xf numFmtId="0" fontId="0" fillId="0" borderId="13" xfId="59" applyFont="1" applyBorder="1" applyAlignment="1">
      <alignment wrapText="1"/>
      <protection/>
    </xf>
    <xf numFmtId="0" fontId="2" fillId="0" borderId="15" xfId="59" applyBorder="1" applyAlignment="1">
      <alignment/>
      <protection/>
    </xf>
    <xf numFmtId="0" fontId="67" fillId="0" borderId="18" xfId="59" applyFont="1" applyFill="1" applyBorder="1" applyAlignment="1">
      <alignment horizontal="center" vertical="center" wrapText="1"/>
      <protection/>
    </xf>
    <xf numFmtId="0" fontId="67" fillId="0" borderId="19" xfId="59" applyFont="1" applyFill="1" applyBorder="1" applyAlignment="1">
      <alignment horizontal="center" vertical="center" wrapText="1"/>
      <protection/>
    </xf>
    <xf numFmtId="0" fontId="67" fillId="0" borderId="18" xfId="59" applyFont="1" applyBorder="1" applyAlignment="1">
      <alignment horizontal="center" vertical="center" wrapText="1"/>
      <protection/>
    </xf>
    <xf numFmtId="0" fontId="67" fillId="0" borderId="19" xfId="59" applyFont="1" applyBorder="1" applyAlignment="1">
      <alignment horizontal="center" vertical="center" wrapText="1"/>
      <protection/>
    </xf>
    <xf numFmtId="0" fontId="66" fillId="0" borderId="18" xfId="59" applyFont="1" applyFill="1" applyBorder="1" applyAlignment="1">
      <alignment horizontal="center" vertical="center" wrapText="1"/>
      <protection/>
    </xf>
    <xf numFmtId="0" fontId="66" fillId="0" borderId="19" xfId="59" applyFont="1" applyFill="1" applyBorder="1" applyAlignment="1">
      <alignment horizontal="center" vertical="center" wrapText="1"/>
      <protection/>
    </xf>
    <xf numFmtId="0" fontId="66" fillId="0" borderId="11" xfId="59" applyFont="1" applyFill="1" applyBorder="1" applyAlignment="1">
      <alignment horizontal="center" vertical="center" wrapText="1"/>
      <protection/>
    </xf>
    <xf numFmtId="0" fontId="67" fillId="0" borderId="11" xfId="59" applyNumberFormat="1" applyFont="1" applyFill="1" applyBorder="1" applyAlignment="1">
      <alignment horizontal="center" vertical="center" wrapText="1"/>
      <protection/>
    </xf>
    <xf numFmtId="0" fontId="2" fillId="0" borderId="11" xfId="59" applyBorder="1" applyAlignment="1">
      <alignment horizont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67" fillId="0" borderId="0" xfId="59" applyFont="1" applyFill="1" applyBorder="1" applyAlignment="1">
      <alignment horizontal="center" vertical="center"/>
      <protection/>
    </xf>
    <xf numFmtId="0" fontId="2" fillId="0" borderId="0" xfId="59" applyAlignment="1">
      <alignment/>
      <protection/>
    </xf>
    <xf numFmtId="0" fontId="66" fillId="0" borderId="0" xfId="59" applyFont="1" applyFill="1" applyBorder="1" applyAlignment="1">
      <alignment horizontal="center" vertical="center"/>
      <protection/>
    </xf>
    <xf numFmtId="0" fontId="71" fillId="0" borderId="0" xfId="59" applyFont="1" applyFill="1" applyBorder="1" applyAlignment="1">
      <alignment horizontal="center" vertical="center"/>
      <protection/>
    </xf>
    <xf numFmtId="0" fontId="67" fillId="0" borderId="16" xfId="59" applyNumberFormat="1" applyFont="1" applyFill="1" applyBorder="1" applyAlignment="1">
      <alignment horizontal="center" vertical="center"/>
      <protection/>
    </xf>
    <xf numFmtId="0" fontId="2" fillId="0" borderId="16" xfId="59" applyBorder="1" applyAlignment="1">
      <alignment/>
      <protection/>
    </xf>
    <xf numFmtId="0" fontId="2" fillId="0" borderId="0" xfId="59" applyBorder="1" applyAlignment="1">
      <alignment/>
      <protection/>
    </xf>
    <xf numFmtId="0" fontId="25" fillId="0" borderId="11" xfId="73" applyFont="1" applyFill="1" applyBorder="1" applyAlignment="1">
      <alignment horizontal="center"/>
      <protection/>
    </xf>
    <xf numFmtId="0" fontId="67" fillId="0" borderId="11" xfId="59" applyFont="1" applyFill="1" applyBorder="1" applyAlignment="1">
      <alignment horizontal="center" vertical="center" wrapText="1"/>
      <protection/>
    </xf>
    <xf numFmtId="0" fontId="25" fillId="0" borderId="0" xfId="73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5" fillId="0" borderId="0" xfId="73" applyFont="1" applyFill="1" applyAlignment="1">
      <alignment horizontal="center"/>
      <protection/>
    </xf>
    <xf numFmtId="0" fontId="2" fillId="0" borderId="0" xfId="59" applyAlignment="1">
      <alignment horizontal="center"/>
      <protection/>
    </xf>
    <xf numFmtId="0" fontId="26" fillId="0" borderId="11" xfId="7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6" fillId="0" borderId="18" xfId="7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6" fillId="0" borderId="12" xfId="73" applyFont="1" applyFill="1" applyBorder="1" applyAlignment="1">
      <alignment horizontal="center" vertical="center" wrapText="1"/>
      <protection/>
    </xf>
  </cellXfs>
  <cellStyles count="73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Обычный 3 2 2" xfId="63"/>
    <cellStyle name="Обычный 4" xfId="64"/>
    <cellStyle name="Обычный 5" xfId="65"/>
    <cellStyle name="Обычный 5 2" xfId="66"/>
    <cellStyle name="Обычный 6" xfId="67"/>
    <cellStyle name="Обычный 7" xfId="68"/>
    <cellStyle name="Обычный 8" xfId="69"/>
    <cellStyle name="Обычный_fr41dfl1" xfId="70"/>
    <cellStyle name="Обычный_Аминево" xfId="71"/>
    <cellStyle name="Обычный_Госпошлина07-1" xfId="72"/>
    <cellStyle name="Обычный_Запрос ЕСХН_Налоговые и неналог по поселениям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Финансовый 3" xfId="83"/>
    <cellStyle name="Финансовый 4" xfId="84"/>
    <cellStyle name="Хороший" xfId="85"/>
    <cellStyle name="Џђћ–…ќ’ќ›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zoomScalePageLayoutView="0" workbookViewId="0" topLeftCell="A1">
      <selection activeCell="H93" sqref="H93"/>
    </sheetView>
  </sheetViews>
  <sheetFormatPr defaultColWidth="9.140625" defaultRowHeight="15"/>
  <cols>
    <col min="1" max="1" width="9.140625" style="36" customWidth="1"/>
    <col min="2" max="2" width="7.7109375" style="36" customWidth="1"/>
    <col min="3" max="3" width="27.7109375" style="36" customWidth="1"/>
    <col min="4" max="4" width="22.7109375" style="36" customWidth="1"/>
    <col min="5" max="5" width="21.7109375" style="36" customWidth="1"/>
    <col min="6" max="6" width="9.140625" style="36" customWidth="1"/>
    <col min="7" max="7" width="16.140625" style="36" bestFit="1" customWidth="1"/>
    <col min="8" max="8" width="55.28125" style="36" bestFit="1" customWidth="1"/>
    <col min="9" max="9" width="9.57421875" style="36" bestFit="1" customWidth="1"/>
    <col min="10" max="16384" width="9.140625" style="36" customWidth="1"/>
  </cols>
  <sheetData>
    <row r="1" spans="2:8" ht="45" customHeight="1">
      <c r="B1" s="87" t="s">
        <v>89</v>
      </c>
      <c r="C1" s="88"/>
      <c r="D1" s="88"/>
      <c r="E1" s="88"/>
      <c r="F1" s="88"/>
      <c r="G1" s="88"/>
      <c r="H1" s="88"/>
    </row>
    <row r="2" spans="2:8" ht="18">
      <c r="B2" s="89" t="s">
        <v>137</v>
      </c>
      <c r="C2" s="89"/>
      <c r="D2" s="89"/>
      <c r="E2" s="89"/>
      <c r="F2" s="89"/>
      <c r="G2" s="89"/>
      <c r="H2" s="89"/>
    </row>
    <row r="3" spans="1:9" ht="24" customHeight="1">
      <c r="A3" s="37" t="s">
        <v>45</v>
      </c>
      <c r="B3" s="38"/>
      <c r="C3" s="38"/>
      <c r="D3" s="38"/>
      <c r="E3" s="38"/>
      <c r="F3" s="38"/>
      <c r="G3" s="38"/>
      <c r="H3" s="39"/>
      <c r="I3" s="6" t="s">
        <v>28</v>
      </c>
    </row>
    <row r="4" spans="2:9" ht="24" customHeight="1">
      <c r="B4" s="84" t="s">
        <v>0</v>
      </c>
      <c r="C4" s="84"/>
      <c r="D4" s="84"/>
      <c r="E4" s="84"/>
      <c r="F4" s="84"/>
      <c r="G4" s="84"/>
      <c r="H4" s="84"/>
      <c r="I4" s="74"/>
    </row>
    <row r="5" spans="1:9" ht="24" customHeight="1">
      <c r="A5" s="40">
        <v>1</v>
      </c>
      <c r="B5" s="84" t="s">
        <v>1</v>
      </c>
      <c r="C5" s="84"/>
      <c r="D5" s="84"/>
      <c r="E5" s="81" t="s">
        <v>2</v>
      </c>
      <c r="F5" s="82"/>
      <c r="G5" s="82"/>
      <c r="H5" s="83"/>
      <c r="I5" s="56">
        <v>1.067</v>
      </c>
    </row>
    <row r="6" spans="1:9" ht="24" customHeight="1">
      <c r="A6" s="40">
        <v>2</v>
      </c>
      <c r="B6" s="84"/>
      <c r="C6" s="84"/>
      <c r="D6" s="84"/>
      <c r="E6" s="81" t="s">
        <v>29</v>
      </c>
      <c r="F6" s="82"/>
      <c r="G6" s="82"/>
      <c r="H6" s="83"/>
      <c r="I6" s="56">
        <v>0.947</v>
      </c>
    </row>
    <row r="7" spans="1:9" ht="24" customHeight="1">
      <c r="A7" s="40">
        <v>3</v>
      </c>
      <c r="B7" s="84"/>
      <c r="C7" s="84"/>
      <c r="D7" s="84"/>
      <c r="E7" s="81" t="s">
        <v>46</v>
      </c>
      <c r="F7" s="82"/>
      <c r="G7" s="82"/>
      <c r="H7" s="83"/>
      <c r="I7" s="57">
        <v>1.004</v>
      </c>
    </row>
    <row r="8" spans="1:9" ht="24" customHeight="1">
      <c r="A8" s="40">
        <v>4</v>
      </c>
      <c r="B8" s="84"/>
      <c r="C8" s="84"/>
      <c r="D8" s="84"/>
      <c r="E8" s="84" t="s">
        <v>63</v>
      </c>
      <c r="F8" s="84"/>
      <c r="G8" s="84"/>
      <c r="H8" s="84"/>
      <c r="I8" s="57">
        <v>1.012</v>
      </c>
    </row>
    <row r="9" spans="1:9" ht="24" customHeight="1">
      <c r="A9" s="40">
        <v>5</v>
      </c>
      <c r="B9" s="84"/>
      <c r="C9" s="84"/>
      <c r="D9" s="84"/>
      <c r="E9" s="84" t="s">
        <v>82</v>
      </c>
      <c r="F9" s="84"/>
      <c r="G9" s="84"/>
      <c r="H9" s="84"/>
      <c r="I9" s="57">
        <v>1.012</v>
      </c>
    </row>
    <row r="10" spans="1:9" ht="24" customHeight="1">
      <c r="A10" s="40">
        <v>6</v>
      </c>
      <c r="B10" s="101" t="s">
        <v>3</v>
      </c>
      <c r="C10" s="84" t="s">
        <v>4</v>
      </c>
      <c r="D10" s="95">
        <v>2019</v>
      </c>
      <c r="E10" s="84" t="s">
        <v>47</v>
      </c>
      <c r="F10" s="84"/>
      <c r="G10" s="84"/>
      <c r="H10" s="84"/>
      <c r="I10" s="60">
        <v>13050</v>
      </c>
    </row>
    <row r="11" spans="1:9" ht="24" customHeight="1">
      <c r="A11" s="40">
        <v>7</v>
      </c>
      <c r="B11" s="101"/>
      <c r="C11" s="86"/>
      <c r="D11" s="95"/>
      <c r="E11" s="84" t="s">
        <v>48</v>
      </c>
      <c r="F11" s="84"/>
      <c r="G11" s="84"/>
      <c r="H11" s="84"/>
      <c r="I11" s="60">
        <v>1786</v>
      </c>
    </row>
    <row r="12" spans="1:9" ht="24" customHeight="1">
      <c r="A12" s="40">
        <v>8</v>
      </c>
      <c r="B12" s="101"/>
      <c r="C12" s="86"/>
      <c r="D12" s="95"/>
      <c r="E12" s="84" t="s">
        <v>5</v>
      </c>
      <c r="F12" s="84"/>
      <c r="G12" s="84"/>
      <c r="H12" s="41" t="s">
        <v>6</v>
      </c>
      <c r="I12" s="60">
        <v>1</v>
      </c>
    </row>
    <row r="13" spans="1:9" ht="24" customHeight="1">
      <c r="A13" s="40">
        <v>9</v>
      </c>
      <c r="B13" s="101"/>
      <c r="C13" s="86"/>
      <c r="D13" s="95"/>
      <c r="E13" s="84"/>
      <c r="F13" s="84"/>
      <c r="G13" s="84"/>
      <c r="H13" s="41" t="s">
        <v>7</v>
      </c>
      <c r="I13" s="60"/>
    </row>
    <row r="14" spans="1:9" ht="24" customHeight="1">
      <c r="A14" s="40">
        <v>10</v>
      </c>
      <c r="B14" s="101"/>
      <c r="C14" s="86"/>
      <c r="D14" s="95"/>
      <c r="E14" s="84"/>
      <c r="F14" s="84"/>
      <c r="G14" s="84"/>
      <c r="H14" s="41" t="s">
        <v>8</v>
      </c>
      <c r="I14" s="60"/>
    </row>
    <row r="15" spans="1:9" ht="24" customHeight="1">
      <c r="A15" s="40">
        <v>11</v>
      </c>
      <c r="B15" s="101"/>
      <c r="C15" s="86"/>
      <c r="D15" s="95"/>
      <c r="E15" s="84" t="s">
        <v>9</v>
      </c>
      <c r="F15" s="84"/>
      <c r="G15" s="84"/>
      <c r="H15" s="84"/>
      <c r="I15" s="60"/>
    </row>
    <row r="16" spans="1:9" ht="24" customHeight="1">
      <c r="A16" s="40">
        <v>12</v>
      </c>
      <c r="B16" s="101"/>
      <c r="C16" s="86"/>
      <c r="D16" s="95"/>
      <c r="E16" s="84" t="s">
        <v>49</v>
      </c>
      <c r="F16" s="84"/>
      <c r="G16" s="84"/>
      <c r="H16" s="84"/>
      <c r="I16" s="61">
        <f>I11-I12-I13-I14-I15</f>
        <v>1785</v>
      </c>
    </row>
    <row r="17" spans="1:9" ht="24" customHeight="1">
      <c r="A17" s="40">
        <v>13</v>
      </c>
      <c r="B17" s="101"/>
      <c r="C17" s="86"/>
      <c r="D17" s="95"/>
      <c r="E17" s="84" t="s">
        <v>50</v>
      </c>
      <c r="F17" s="84"/>
      <c r="G17" s="84"/>
      <c r="H17" s="84"/>
      <c r="I17" s="62">
        <v>13.088</v>
      </c>
    </row>
    <row r="18" spans="1:9" ht="24" customHeight="1">
      <c r="A18" s="40">
        <v>14</v>
      </c>
      <c r="B18" s="101"/>
      <c r="C18" s="84" t="s">
        <v>4</v>
      </c>
      <c r="D18" s="85">
        <v>2020</v>
      </c>
      <c r="E18" s="84" t="s">
        <v>64</v>
      </c>
      <c r="F18" s="84"/>
      <c r="G18" s="84"/>
      <c r="H18" s="84"/>
      <c r="I18" s="57">
        <v>13259</v>
      </c>
    </row>
    <row r="19" spans="1:9" ht="24" customHeight="1">
      <c r="A19" s="40">
        <v>15</v>
      </c>
      <c r="B19" s="101"/>
      <c r="C19" s="86"/>
      <c r="D19" s="85"/>
      <c r="E19" s="84" t="s">
        <v>65</v>
      </c>
      <c r="F19" s="84"/>
      <c r="G19" s="84"/>
      <c r="H19" s="84"/>
      <c r="I19" s="57">
        <v>1978.5</v>
      </c>
    </row>
    <row r="20" spans="1:9" ht="24" customHeight="1">
      <c r="A20" s="40">
        <v>16</v>
      </c>
      <c r="B20" s="101"/>
      <c r="C20" s="86"/>
      <c r="D20" s="85"/>
      <c r="E20" s="84" t="s">
        <v>5</v>
      </c>
      <c r="F20" s="84"/>
      <c r="G20" s="84"/>
      <c r="H20" s="41" t="s">
        <v>6</v>
      </c>
      <c r="I20" s="57"/>
    </row>
    <row r="21" spans="1:9" ht="24" customHeight="1">
      <c r="A21" s="40">
        <v>17</v>
      </c>
      <c r="B21" s="101"/>
      <c r="C21" s="86"/>
      <c r="D21" s="85"/>
      <c r="E21" s="84"/>
      <c r="F21" s="84"/>
      <c r="G21" s="84"/>
      <c r="H21" s="41" t="s">
        <v>7</v>
      </c>
      <c r="I21" s="57">
        <v>0</v>
      </c>
    </row>
    <row r="22" spans="1:9" ht="24" customHeight="1">
      <c r="A22" s="40">
        <v>18</v>
      </c>
      <c r="B22" s="101"/>
      <c r="C22" s="86"/>
      <c r="D22" s="85"/>
      <c r="E22" s="84"/>
      <c r="F22" s="84"/>
      <c r="G22" s="84"/>
      <c r="H22" s="41" t="s">
        <v>8</v>
      </c>
      <c r="I22" s="57">
        <v>0</v>
      </c>
    </row>
    <row r="23" spans="1:9" ht="24" customHeight="1">
      <c r="A23" s="40">
        <v>19</v>
      </c>
      <c r="B23" s="101"/>
      <c r="C23" s="86"/>
      <c r="D23" s="85"/>
      <c r="E23" s="84" t="s">
        <v>9</v>
      </c>
      <c r="F23" s="84"/>
      <c r="G23" s="84"/>
      <c r="H23" s="84"/>
      <c r="I23" s="57">
        <v>0</v>
      </c>
    </row>
    <row r="24" spans="1:9" ht="24" customHeight="1">
      <c r="A24" s="40">
        <v>20</v>
      </c>
      <c r="B24" s="101"/>
      <c r="C24" s="86"/>
      <c r="D24" s="85"/>
      <c r="E24" s="84" t="s">
        <v>66</v>
      </c>
      <c r="F24" s="84"/>
      <c r="G24" s="84"/>
      <c r="H24" s="84"/>
      <c r="I24" s="58">
        <f>I19-I20-I21-I22-I23</f>
        <v>1978.5</v>
      </c>
    </row>
    <row r="25" spans="1:9" ht="24" customHeight="1">
      <c r="A25" s="40">
        <v>21</v>
      </c>
      <c r="B25" s="101"/>
      <c r="C25" s="86"/>
      <c r="D25" s="85"/>
      <c r="E25" s="84" t="s">
        <v>67</v>
      </c>
      <c r="F25" s="84"/>
      <c r="G25" s="84"/>
      <c r="H25" s="84"/>
      <c r="I25" s="63">
        <v>13.764</v>
      </c>
    </row>
    <row r="26" spans="1:9" ht="24" customHeight="1">
      <c r="A26" s="40">
        <v>22</v>
      </c>
      <c r="B26" s="101"/>
      <c r="C26" s="84" t="s">
        <v>4</v>
      </c>
      <c r="D26" s="96">
        <v>2021</v>
      </c>
      <c r="E26" s="84" t="s">
        <v>83</v>
      </c>
      <c r="F26" s="84"/>
      <c r="G26" s="84"/>
      <c r="H26" s="84"/>
      <c r="I26" s="57">
        <v>16488</v>
      </c>
    </row>
    <row r="27" spans="1:9" ht="24" customHeight="1">
      <c r="A27" s="40">
        <v>23</v>
      </c>
      <c r="B27" s="101"/>
      <c r="C27" s="86"/>
      <c r="D27" s="96"/>
      <c r="E27" s="84" t="s">
        <v>84</v>
      </c>
      <c r="F27" s="84"/>
      <c r="G27" s="84"/>
      <c r="H27" s="84"/>
      <c r="I27" s="57">
        <v>2280</v>
      </c>
    </row>
    <row r="28" spans="1:9" ht="24" customHeight="1">
      <c r="A28" s="40">
        <v>24</v>
      </c>
      <c r="B28" s="101"/>
      <c r="C28" s="86"/>
      <c r="D28" s="96"/>
      <c r="E28" s="84" t="s">
        <v>5</v>
      </c>
      <c r="F28" s="84"/>
      <c r="G28" s="84"/>
      <c r="H28" s="41" t="s">
        <v>6</v>
      </c>
      <c r="I28" s="57">
        <v>1</v>
      </c>
    </row>
    <row r="29" spans="1:9" ht="24" customHeight="1">
      <c r="A29" s="40">
        <v>25</v>
      </c>
      <c r="B29" s="101"/>
      <c r="C29" s="86"/>
      <c r="D29" s="96"/>
      <c r="E29" s="84"/>
      <c r="F29" s="84"/>
      <c r="G29" s="84"/>
      <c r="H29" s="41" t="s">
        <v>7</v>
      </c>
      <c r="I29" s="57">
        <v>0</v>
      </c>
    </row>
    <row r="30" spans="1:9" ht="24" customHeight="1">
      <c r="A30" s="40">
        <v>26</v>
      </c>
      <c r="B30" s="101"/>
      <c r="C30" s="86"/>
      <c r="D30" s="96"/>
      <c r="E30" s="84"/>
      <c r="F30" s="84"/>
      <c r="G30" s="84"/>
      <c r="H30" s="41" t="s">
        <v>8</v>
      </c>
      <c r="I30" s="57">
        <v>0</v>
      </c>
    </row>
    <row r="31" spans="1:9" ht="24" customHeight="1">
      <c r="A31" s="40">
        <v>27</v>
      </c>
      <c r="B31" s="101"/>
      <c r="C31" s="86"/>
      <c r="D31" s="96"/>
      <c r="E31" s="84" t="s">
        <v>9</v>
      </c>
      <c r="F31" s="84"/>
      <c r="G31" s="84"/>
      <c r="H31" s="84"/>
      <c r="I31" s="57">
        <v>0</v>
      </c>
    </row>
    <row r="32" spans="1:9" ht="24" customHeight="1">
      <c r="A32" s="40">
        <v>28</v>
      </c>
      <c r="B32" s="101"/>
      <c r="C32" s="86"/>
      <c r="D32" s="96"/>
      <c r="E32" s="84" t="s">
        <v>85</v>
      </c>
      <c r="F32" s="84"/>
      <c r="G32" s="84"/>
      <c r="H32" s="84"/>
      <c r="I32" s="58">
        <f>I27-I28-I29-I30-I31</f>
        <v>2279</v>
      </c>
    </row>
    <row r="33" spans="1:9" ht="24" customHeight="1">
      <c r="A33" s="40">
        <v>29</v>
      </c>
      <c r="B33" s="101"/>
      <c r="C33" s="86"/>
      <c r="D33" s="96"/>
      <c r="E33" s="84" t="s">
        <v>88</v>
      </c>
      <c r="F33" s="84"/>
      <c r="G33" s="84"/>
      <c r="H33" s="84"/>
      <c r="I33" s="59">
        <v>13.184</v>
      </c>
    </row>
    <row r="34" spans="1:9" ht="24" customHeight="1">
      <c r="A34" s="40">
        <v>30</v>
      </c>
      <c r="B34" s="101"/>
      <c r="C34" s="86"/>
      <c r="D34" s="84" t="s">
        <v>68</v>
      </c>
      <c r="E34" s="84"/>
      <c r="F34" s="84"/>
      <c r="G34" s="84"/>
      <c r="H34" s="84"/>
      <c r="I34" s="64">
        <v>-0.031</v>
      </c>
    </row>
    <row r="35" spans="1:9" ht="29.25" customHeight="1">
      <c r="A35" s="40">
        <v>31</v>
      </c>
      <c r="B35" s="101"/>
      <c r="C35" s="86"/>
      <c r="D35" s="84" t="s">
        <v>10</v>
      </c>
      <c r="E35" s="84"/>
      <c r="F35" s="84"/>
      <c r="G35" s="84"/>
      <c r="H35" s="84"/>
      <c r="I35" s="64">
        <v>0</v>
      </c>
    </row>
    <row r="36" spans="1:9" ht="24" customHeight="1">
      <c r="A36" s="40">
        <v>32</v>
      </c>
      <c r="B36" s="101"/>
      <c r="C36" s="86"/>
      <c r="D36" s="90" t="s">
        <v>86</v>
      </c>
      <c r="E36" s="90"/>
      <c r="F36" s="90"/>
      <c r="G36" s="90"/>
      <c r="H36" s="90"/>
      <c r="I36" s="59">
        <f>I33+I34</f>
        <v>13.153</v>
      </c>
    </row>
    <row r="37" spans="1:9" ht="24" customHeight="1">
      <c r="A37" s="40">
        <v>33</v>
      </c>
      <c r="B37" s="101"/>
      <c r="C37" s="86"/>
      <c r="D37" s="90" t="s">
        <v>87</v>
      </c>
      <c r="E37" s="90"/>
      <c r="F37" s="90"/>
      <c r="G37" s="90"/>
      <c r="H37" s="90"/>
      <c r="I37" s="59">
        <v>13.153</v>
      </c>
    </row>
    <row r="38" spans="1:9" ht="24" customHeight="1">
      <c r="A38" s="40">
        <v>34</v>
      </c>
      <c r="B38" s="101"/>
      <c r="C38" s="86"/>
      <c r="D38" s="90" t="s">
        <v>90</v>
      </c>
      <c r="E38" s="90"/>
      <c r="F38" s="90"/>
      <c r="G38" s="90"/>
      <c r="H38" s="90"/>
      <c r="I38" s="59">
        <v>12.193</v>
      </c>
    </row>
    <row r="39" spans="1:9" ht="24" customHeight="1">
      <c r="A39" s="40">
        <v>35</v>
      </c>
      <c r="B39" s="101"/>
      <c r="C39" s="86"/>
      <c r="D39" s="90" t="s">
        <v>91</v>
      </c>
      <c r="E39" s="90"/>
      <c r="F39" s="90"/>
      <c r="G39" s="90"/>
      <c r="H39" s="90"/>
      <c r="I39" s="64"/>
    </row>
    <row r="40" spans="1:9" ht="24" customHeight="1">
      <c r="A40" s="40">
        <v>36</v>
      </c>
      <c r="B40" s="101"/>
      <c r="C40" s="86"/>
      <c r="D40" s="91" t="s">
        <v>51</v>
      </c>
      <c r="E40" s="91"/>
      <c r="F40" s="91"/>
      <c r="G40" s="91"/>
      <c r="H40" s="91"/>
      <c r="I40" s="59">
        <f>I37</f>
        <v>13.153</v>
      </c>
    </row>
    <row r="41" spans="1:9" ht="24" customHeight="1">
      <c r="A41" s="40">
        <v>37</v>
      </c>
      <c r="B41" s="101"/>
      <c r="C41" s="86"/>
      <c r="D41" s="92" t="s">
        <v>52</v>
      </c>
      <c r="E41" s="93"/>
      <c r="F41" s="93"/>
      <c r="G41" s="93"/>
      <c r="H41" s="94"/>
      <c r="I41" s="59">
        <f>I40</f>
        <v>13.153</v>
      </c>
    </row>
    <row r="42" spans="1:9" ht="24" customHeight="1">
      <c r="A42" s="40">
        <v>38</v>
      </c>
      <c r="B42" s="101"/>
      <c r="C42" s="86"/>
      <c r="D42" s="84" t="s">
        <v>55</v>
      </c>
      <c r="E42" s="84"/>
      <c r="F42" s="84"/>
      <c r="G42" s="84"/>
      <c r="H42" s="84"/>
      <c r="I42" s="57">
        <v>18351</v>
      </c>
    </row>
    <row r="43" spans="1:9" ht="24" customHeight="1">
      <c r="A43" s="40">
        <v>39</v>
      </c>
      <c r="B43" s="101"/>
      <c r="C43" s="86"/>
      <c r="D43" s="97" t="s">
        <v>92</v>
      </c>
      <c r="E43" s="97"/>
      <c r="F43" s="97"/>
      <c r="G43" s="97"/>
      <c r="H43" s="97"/>
      <c r="I43" s="65">
        <f>I42*I41%</f>
        <v>2413.7</v>
      </c>
    </row>
    <row r="44" spans="1:9" ht="24" customHeight="1">
      <c r="A44" s="40">
        <v>40</v>
      </c>
      <c r="B44" s="98" t="s">
        <v>11</v>
      </c>
      <c r="C44" s="98"/>
      <c r="D44" s="84" t="s">
        <v>69</v>
      </c>
      <c r="E44" s="81">
        <v>2017</v>
      </c>
      <c r="F44" s="99"/>
      <c r="G44" s="100"/>
      <c r="H44" s="47" t="s">
        <v>70</v>
      </c>
      <c r="I44" s="58">
        <v>0</v>
      </c>
    </row>
    <row r="45" spans="1:9" ht="27.75" customHeight="1">
      <c r="A45" s="40">
        <v>41</v>
      </c>
      <c r="B45" s="98"/>
      <c r="C45" s="98"/>
      <c r="D45" s="84"/>
      <c r="E45" s="81">
        <v>2018</v>
      </c>
      <c r="F45" s="99"/>
      <c r="G45" s="100"/>
      <c r="H45" s="47" t="s">
        <v>70</v>
      </c>
      <c r="I45" s="58">
        <v>0</v>
      </c>
    </row>
    <row r="46" spans="1:9" ht="27.75" customHeight="1">
      <c r="A46" s="40"/>
      <c r="B46" s="98"/>
      <c r="C46" s="98"/>
      <c r="D46" s="84"/>
      <c r="E46" s="81">
        <v>2019</v>
      </c>
      <c r="F46" s="99"/>
      <c r="G46" s="100"/>
      <c r="H46" s="47" t="s">
        <v>70</v>
      </c>
      <c r="I46" s="58">
        <v>0</v>
      </c>
    </row>
    <row r="47" spans="1:9" ht="27.75" customHeight="1">
      <c r="A47" s="40"/>
      <c r="B47" s="98"/>
      <c r="C47" s="98"/>
      <c r="D47" s="84"/>
      <c r="E47" s="84">
        <v>2020</v>
      </c>
      <c r="F47" s="84"/>
      <c r="G47" s="84"/>
      <c r="H47" s="47" t="s">
        <v>70</v>
      </c>
      <c r="I47" s="58">
        <v>0</v>
      </c>
    </row>
    <row r="48" spans="1:9" ht="27.75" customHeight="1">
      <c r="A48" s="40">
        <v>42</v>
      </c>
      <c r="B48" s="98"/>
      <c r="C48" s="98"/>
      <c r="D48" s="84"/>
      <c r="E48" s="84">
        <v>2021</v>
      </c>
      <c r="F48" s="84"/>
      <c r="G48" s="84"/>
      <c r="H48" s="47" t="s">
        <v>70</v>
      </c>
      <c r="I48" s="58">
        <v>0</v>
      </c>
    </row>
    <row r="49" spans="1:9" ht="27.75" customHeight="1">
      <c r="A49" s="40">
        <v>43</v>
      </c>
      <c r="B49" s="98"/>
      <c r="C49" s="98"/>
      <c r="D49" s="84"/>
      <c r="E49" s="81" t="s">
        <v>53</v>
      </c>
      <c r="F49" s="99"/>
      <c r="G49" s="99"/>
      <c r="H49" s="100"/>
      <c r="I49" s="58">
        <f>(I44+I45+I46+I47+I48)/5</f>
        <v>0</v>
      </c>
    </row>
    <row r="50" spans="1:9" ht="24" customHeight="1">
      <c r="A50" s="40">
        <v>44</v>
      </c>
      <c r="B50" s="98"/>
      <c r="C50" s="98"/>
      <c r="D50" s="104" t="s">
        <v>93</v>
      </c>
      <c r="E50" s="104"/>
      <c r="F50" s="104"/>
      <c r="G50" s="104"/>
      <c r="H50" s="104"/>
      <c r="I50" s="65">
        <f>I49*I5*I6</f>
        <v>0</v>
      </c>
    </row>
    <row r="51" spans="1:9" ht="24" customHeight="1">
      <c r="A51" s="36">
        <v>45</v>
      </c>
      <c r="B51" s="105" t="s">
        <v>12</v>
      </c>
      <c r="C51" s="105"/>
      <c r="D51" s="84" t="s">
        <v>71</v>
      </c>
      <c r="E51" s="84"/>
      <c r="F51" s="84"/>
      <c r="G51" s="84"/>
      <c r="H51" s="84"/>
      <c r="I51" s="57">
        <v>7</v>
      </c>
    </row>
    <row r="52" spans="1:9" ht="24" customHeight="1">
      <c r="A52" s="40">
        <v>46</v>
      </c>
      <c r="B52" s="105"/>
      <c r="C52" s="105"/>
      <c r="D52" s="84" t="s">
        <v>13</v>
      </c>
      <c r="E52" s="84"/>
      <c r="F52" s="84"/>
      <c r="G52" s="84"/>
      <c r="H52" s="84"/>
      <c r="I52" s="57">
        <v>1.5</v>
      </c>
    </row>
    <row r="53" spans="1:9" ht="24" customHeight="1">
      <c r="A53" s="40">
        <v>47</v>
      </c>
      <c r="B53" s="105"/>
      <c r="C53" s="105"/>
      <c r="D53" s="84" t="s">
        <v>14</v>
      </c>
      <c r="E53" s="84"/>
      <c r="F53" s="84"/>
      <c r="G53" s="84"/>
      <c r="H53" s="84"/>
      <c r="I53" s="57"/>
    </row>
    <row r="54" spans="1:9" ht="24" customHeight="1">
      <c r="A54" s="40">
        <v>48</v>
      </c>
      <c r="B54" s="105"/>
      <c r="C54" s="105"/>
      <c r="D54" s="102" t="s">
        <v>15</v>
      </c>
      <c r="E54" s="102"/>
      <c r="F54" s="102"/>
      <c r="G54" s="102"/>
      <c r="H54" s="102"/>
      <c r="I54" s="60"/>
    </row>
    <row r="55" spans="1:9" ht="24" customHeight="1">
      <c r="A55" s="40">
        <v>49</v>
      </c>
      <c r="B55" s="105"/>
      <c r="C55" s="105"/>
      <c r="D55" s="84" t="s">
        <v>72</v>
      </c>
      <c r="E55" s="84"/>
      <c r="F55" s="84"/>
      <c r="G55" s="84"/>
      <c r="H55" s="84"/>
      <c r="I55" s="66">
        <f>I51-I52-I53</f>
        <v>5.5</v>
      </c>
    </row>
    <row r="56" spans="1:9" ht="24" customHeight="1">
      <c r="A56" s="40">
        <v>50</v>
      </c>
      <c r="B56" s="105"/>
      <c r="C56" s="105"/>
      <c r="D56" s="106" t="s">
        <v>96</v>
      </c>
      <c r="E56" s="107"/>
      <c r="F56" s="107"/>
      <c r="G56" s="107"/>
      <c r="H56" s="108"/>
      <c r="I56" s="65">
        <f>I55*I5*I6*I7</f>
        <v>5.6</v>
      </c>
    </row>
    <row r="57" spans="1:9" ht="24" customHeight="1">
      <c r="A57" s="40">
        <v>51</v>
      </c>
      <c r="B57" s="105"/>
      <c r="C57" s="105"/>
      <c r="D57" s="84" t="s">
        <v>94</v>
      </c>
      <c r="E57" s="84"/>
      <c r="F57" s="84"/>
      <c r="G57" s="84"/>
      <c r="H57" s="84"/>
      <c r="I57" s="57">
        <v>1</v>
      </c>
    </row>
    <row r="58" spans="1:9" ht="24" customHeight="1">
      <c r="A58" s="40">
        <v>52</v>
      </c>
      <c r="B58" s="105"/>
      <c r="C58" s="105"/>
      <c r="D58" s="84" t="s">
        <v>13</v>
      </c>
      <c r="E58" s="84"/>
      <c r="F58" s="84"/>
      <c r="G58" s="84"/>
      <c r="H58" s="84"/>
      <c r="I58" s="57">
        <v>1</v>
      </c>
    </row>
    <row r="59" spans="1:9" ht="24" customHeight="1">
      <c r="A59" s="40">
        <v>53</v>
      </c>
      <c r="B59" s="105"/>
      <c r="C59" s="105"/>
      <c r="D59" s="84" t="s">
        <v>14</v>
      </c>
      <c r="E59" s="84"/>
      <c r="F59" s="84"/>
      <c r="G59" s="84"/>
      <c r="H59" s="84"/>
      <c r="I59" s="40"/>
    </row>
    <row r="60" spans="1:9" ht="24" customHeight="1">
      <c r="A60" s="40">
        <v>54</v>
      </c>
      <c r="B60" s="105"/>
      <c r="C60" s="105"/>
      <c r="D60" s="102" t="s">
        <v>15</v>
      </c>
      <c r="E60" s="102"/>
      <c r="F60" s="102"/>
      <c r="G60" s="102"/>
      <c r="H60" s="102"/>
      <c r="I60" s="40"/>
    </row>
    <row r="61" spans="1:9" ht="24" customHeight="1">
      <c r="A61" s="40">
        <v>55</v>
      </c>
      <c r="B61" s="105"/>
      <c r="C61" s="105"/>
      <c r="D61" s="84" t="s">
        <v>95</v>
      </c>
      <c r="E61" s="84"/>
      <c r="F61" s="84"/>
      <c r="G61" s="84"/>
      <c r="H61" s="84"/>
      <c r="I61" s="65">
        <f>I57-I58-I59</f>
        <v>0</v>
      </c>
    </row>
    <row r="62" spans="1:9" ht="24" customHeight="1">
      <c r="A62" s="40">
        <v>56</v>
      </c>
      <c r="B62" s="105"/>
      <c r="C62" s="105"/>
      <c r="D62" s="103" t="s">
        <v>97</v>
      </c>
      <c r="E62" s="103"/>
      <c r="F62" s="103"/>
      <c r="G62" s="103"/>
      <c r="H62" s="103"/>
      <c r="I62" s="65">
        <f>I61*I6*I7</f>
        <v>0</v>
      </c>
    </row>
    <row r="63" spans="1:9" ht="24" customHeight="1">
      <c r="A63" s="40">
        <v>57</v>
      </c>
      <c r="B63" s="105"/>
      <c r="C63" s="105"/>
      <c r="D63" s="84" t="s">
        <v>98</v>
      </c>
      <c r="E63" s="84"/>
      <c r="F63" s="84"/>
      <c r="G63" s="84"/>
      <c r="H63" s="84"/>
      <c r="I63" s="57">
        <v>25</v>
      </c>
    </row>
    <row r="64" spans="1:9" ht="24" customHeight="1">
      <c r="A64" s="40">
        <v>58</v>
      </c>
      <c r="B64" s="105"/>
      <c r="C64" s="105"/>
      <c r="D64" s="84" t="s">
        <v>99</v>
      </c>
      <c r="E64" s="84"/>
      <c r="F64" s="84"/>
      <c r="G64" s="84"/>
      <c r="H64" s="84"/>
      <c r="I64" s="57">
        <v>0</v>
      </c>
    </row>
    <row r="65" spans="1:9" ht="24" customHeight="1">
      <c r="A65" s="40">
        <v>59</v>
      </c>
      <c r="B65" s="105"/>
      <c r="C65" s="105"/>
      <c r="D65" s="84" t="s">
        <v>100</v>
      </c>
      <c r="E65" s="84"/>
      <c r="F65" s="84"/>
      <c r="G65" s="84"/>
      <c r="H65" s="84"/>
      <c r="I65" s="40"/>
    </row>
    <row r="66" spans="1:9" ht="24" customHeight="1">
      <c r="A66" s="40">
        <v>60</v>
      </c>
      <c r="B66" s="105"/>
      <c r="C66" s="105"/>
      <c r="D66" s="102" t="s">
        <v>101</v>
      </c>
      <c r="E66" s="102"/>
      <c r="F66" s="102"/>
      <c r="G66" s="102"/>
      <c r="H66" s="102"/>
      <c r="I66" s="40"/>
    </row>
    <row r="67" spans="1:9" ht="24" customHeight="1">
      <c r="A67" s="40">
        <v>61</v>
      </c>
      <c r="B67" s="105"/>
      <c r="C67" s="105"/>
      <c r="D67" s="84" t="s">
        <v>73</v>
      </c>
      <c r="E67" s="84"/>
      <c r="F67" s="84"/>
      <c r="G67" s="84"/>
      <c r="H67" s="84"/>
      <c r="I67" s="65">
        <f>I63-I64</f>
        <v>25</v>
      </c>
    </row>
    <row r="68" spans="1:9" ht="24" customHeight="1">
      <c r="A68" s="40">
        <v>62</v>
      </c>
      <c r="B68" s="105"/>
      <c r="C68" s="105"/>
      <c r="D68" s="103" t="s">
        <v>102</v>
      </c>
      <c r="E68" s="103"/>
      <c r="F68" s="103"/>
      <c r="G68" s="103"/>
      <c r="H68" s="103"/>
      <c r="I68" s="65">
        <f>I67*I7</f>
        <v>25.1</v>
      </c>
    </row>
    <row r="69" spans="1:9" ht="24" customHeight="1">
      <c r="A69" s="40">
        <v>63</v>
      </c>
      <c r="B69" s="105"/>
      <c r="C69" s="105"/>
      <c r="D69" s="104" t="s">
        <v>103</v>
      </c>
      <c r="E69" s="104"/>
      <c r="F69" s="104"/>
      <c r="G69" s="104"/>
      <c r="H69" s="104"/>
      <c r="I69" s="65">
        <f>(I56+I62+I68)/3</f>
        <v>10.2</v>
      </c>
    </row>
    <row r="70" spans="1:9" ht="24" customHeight="1">
      <c r="A70" s="40">
        <v>64</v>
      </c>
      <c r="B70" s="112" t="s">
        <v>30</v>
      </c>
      <c r="C70" s="112"/>
      <c r="D70" s="113" t="s">
        <v>16</v>
      </c>
      <c r="E70" s="84" t="s">
        <v>105</v>
      </c>
      <c r="F70" s="84"/>
      <c r="G70" s="84"/>
      <c r="H70" s="84"/>
      <c r="I70" s="57"/>
    </row>
    <row r="71" spans="1:9" ht="24" customHeight="1">
      <c r="A71" s="40">
        <v>65</v>
      </c>
      <c r="B71" s="112"/>
      <c r="C71" s="112"/>
      <c r="D71" s="113"/>
      <c r="E71" s="84" t="s">
        <v>13</v>
      </c>
      <c r="F71" s="84"/>
      <c r="G71" s="84"/>
      <c r="H71" s="84"/>
      <c r="I71" s="57"/>
    </row>
    <row r="72" spans="1:9" ht="24" customHeight="1">
      <c r="A72" s="40">
        <v>66</v>
      </c>
      <c r="B72" s="112"/>
      <c r="C72" s="112"/>
      <c r="D72" s="113"/>
      <c r="E72" s="84" t="s">
        <v>106</v>
      </c>
      <c r="F72" s="84"/>
      <c r="G72" s="84"/>
      <c r="H72" s="84"/>
      <c r="I72" s="57"/>
    </row>
    <row r="73" spans="1:9" ht="24" customHeight="1">
      <c r="A73" s="40">
        <v>67</v>
      </c>
      <c r="B73" s="112"/>
      <c r="C73" s="112"/>
      <c r="D73" s="113"/>
      <c r="E73" s="84" t="s">
        <v>13</v>
      </c>
      <c r="F73" s="84"/>
      <c r="G73" s="84"/>
      <c r="H73" s="84"/>
      <c r="I73" s="57"/>
    </row>
    <row r="74" spans="1:9" ht="24" customHeight="1">
      <c r="A74" s="40">
        <v>68</v>
      </c>
      <c r="B74" s="112"/>
      <c r="C74" s="112"/>
      <c r="D74" s="113"/>
      <c r="E74" s="109" t="s">
        <v>104</v>
      </c>
      <c r="F74" s="109"/>
      <c r="G74" s="109"/>
      <c r="H74" s="109"/>
      <c r="I74" s="57"/>
    </row>
    <row r="75" spans="1:9" ht="24" customHeight="1">
      <c r="A75" s="40">
        <v>69</v>
      </c>
      <c r="B75" s="110" t="s">
        <v>107</v>
      </c>
      <c r="C75" s="110"/>
      <c r="D75" s="110"/>
      <c r="E75" s="110"/>
      <c r="F75" s="110"/>
      <c r="G75" s="110"/>
      <c r="H75" s="110"/>
      <c r="I75" s="67">
        <f>I43+I50+I69+I74</f>
        <v>2423.9</v>
      </c>
    </row>
    <row r="76" spans="1:9" ht="24" customHeight="1">
      <c r="A76" s="40">
        <v>70</v>
      </c>
      <c r="B76" s="110" t="s">
        <v>108</v>
      </c>
      <c r="C76" s="110"/>
      <c r="D76" s="110"/>
      <c r="E76" s="110"/>
      <c r="F76" s="110"/>
      <c r="G76" s="110"/>
      <c r="H76" s="110"/>
      <c r="I76" s="65">
        <f>I43+I50+I69</f>
        <v>2423.9</v>
      </c>
    </row>
    <row r="77" spans="1:9" ht="24" customHeight="1">
      <c r="A77" s="40">
        <v>71</v>
      </c>
      <c r="B77" s="110" t="s">
        <v>109</v>
      </c>
      <c r="C77" s="110"/>
      <c r="D77" s="110"/>
      <c r="E77" s="110"/>
      <c r="F77" s="110"/>
      <c r="G77" s="110"/>
      <c r="H77" s="110"/>
      <c r="I77" s="65">
        <f>I43+I50+I69+I74</f>
        <v>2423.9</v>
      </c>
    </row>
    <row r="78" spans="1:9" ht="24" customHeight="1">
      <c r="A78" s="43"/>
      <c r="B78" s="50"/>
      <c r="C78" s="50"/>
      <c r="D78" s="50"/>
      <c r="E78" s="50"/>
      <c r="F78" s="50"/>
      <c r="G78" s="50"/>
      <c r="H78" s="50" t="s">
        <v>115</v>
      </c>
      <c r="I78" s="69">
        <f>I77-I77*5.4%</f>
        <v>2293</v>
      </c>
    </row>
    <row r="79" spans="1:9" ht="24" customHeight="1">
      <c r="A79" s="43"/>
      <c r="B79" s="50"/>
      <c r="C79" s="50"/>
      <c r="D79" s="50"/>
      <c r="E79" s="50"/>
      <c r="F79" s="50"/>
      <c r="G79" s="50"/>
      <c r="H79" s="50" t="s">
        <v>116</v>
      </c>
      <c r="I79" s="70">
        <f>I78*2%</f>
        <v>46</v>
      </c>
    </row>
    <row r="80" spans="2:9" ht="24" customHeight="1">
      <c r="B80" s="111" t="s">
        <v>74</v>
      </c>
      <c r="C80" s="111"/>
      <c r="D80" s="111"/>
      <c r="E80" s="111"/>
      <c r="F80" s="111"/>
      <c r="G80" s="111"/>
      <c r="H80" s="111"/>
      <c r="I80" s="57">
        <v>19177</v>
      </c>
    </row>
    <row r="81" spans="1:9" ht="24" customHeight="1">
      <c r="A81" s="40">
        <v>72</v>
      </c>
      <c r="B81" s="98" t="s">
        <v>75</v>
      </c>
      <c r="C81" s="98"/>
      <c r="D81" s="84" t="s">
        <v>110</v>
      </c>
      <c r="E81" s="84"/>
      <c r="F81" s="84"/>
      <c r="G81" s="84" t="s">
        <v>17</v>
      </c>
      <c r="H81" s="47" t="s">
        <v>18</v>
      </c>
      <c r="I81" s="58">
        <f>I85+I86+I87+I88</f>
        <v>2532.6</v>
      </c>
    </row>
    <row r="82" spans="1:9" ht="24" customHeight="1">
      <c r="A82" s="40"/>
      <c r="B82" s="98"/>
      <c r="C82" s="98"/>
      <c r="D82" s="84"/>
      <c r="E82" s="84"/>
      <c r="F82" s="84"/>
      <c r="G82" s="84"/>
      <c r="H82" s="50" t="s">
        <v>115</v>
      </c>
      <c r="I82" s="69">
        <f>I81-I81*5.4%</f>
        <v>2395.8</v>
      </c>
    </row>
    <row r="83" spans="1:9" ht="24" customHeight="1">
      <c r="A83" s="40"/>
      <c r="B83" s="98"/>
      <c r="C83" s="98"/>
      <c r="D83" s="84"/>
      <c r="E83" s="84"/>
      <c r="F83" s="84"/>
      <c r="G83" s="84"/>
      <c r="H83" s="50" t="s">
        <v>116</v>
      </c>
      <c r="I83" s="70">
        <f>I82*2%</f>
        <v>48</v>
      </c>
    </row>
    <row r="84" spans="1:9" ht="24" customHeight="1">
      <c r="A84" s="40">
        <v>73</v>
      </c>
      <c r="B84" s="98"/>
      <c r="C84" s="98"/>
      <c r="D84" s="84"/>
      <c r="E84" s="84"/>
      <c r="F84" s="84"/>
      <c r="G84" s="84"/>
      <c r="H84" s="47" t="s">
        <v>19</v>
      </c>
      <c r="I84" s="58">
        <f>I85+I86+I87</f>
        <v>2532.6</v>
      </c>
    </row>
    <row r="85" spans="1:9" ht="24" customHeight="1">
      <c r="A85" s="40">
        <v>74</v>
      </c>
      <c r="B85" s="98"/>
      <c r="C85" s="98"/>
      <c r="D85" s="84"/>
      <c r="E85" s="84"/>
      <c r="F85" s="84"/>
      <c r="G85" s="84"/>
      <c r="H85" s="48" t="s">
        <v>54</v>
      </c>
      <c r="I85" s="65">
        <f>I80/I42*I43</f>
        <v>2522.3</v>
      </c>
    </row>
    <row r="86" spans="1:9" ht="24" customHeight="1">
      <c r="A86" s="40">
        <v>75</v>
      </c>
      <c r="B86" s="98"/>
      <c r="C86" s="98"/>
      <c r="D86" s="84"/>
      <c r="E86" s="84"/>
      <c r="F86" s="84"/>
      <c r="G86" s="84"/>
      <c r="H86" s="47" t="s">
        <v>20</v>
      </c>
      <c r="I86" s="65">
        <f>I50*I7</f>
        <v>0</v>
      </c>
    </row>
    <row r="87" spans="1:9" ht="24" customHeight="1">
      <c r="A87" s="40">
        <v>76</v>
      </c>
      <c r="B87" s="98"/>
      <c r="C87" s="98"/>
      <c r="D87" s="84"/>
      <c r="E87" s="84"/>
      <c r="F87" s="84"/>
      <c r="G87" s="84"/>
      <c r="H87" s="47" t="s">
        <v>21</v>
      </c>
      <c r="I87" s="65">
        <f>I69*I8</f>
        <v>10.3</v>
      </c>
    </row>
    <row r="88" spans="1:9" ht="24" customHeight="1">
      <c r="A88" s="40">
        <v>77</v>
      </c>
      <c r="B88" s="98"/>
      <c r="C88" s="98"/>
      <c r="D88" s="84"/>
      <c r="E88" s="84"/>
      <c r="F88" s="84"/>
      <c r="G88" s="84"/>
      <c r="H88" s="47" t="s">
        <v>22</v>
      </c>
      <c r="I88" s="65">
        <f>I74*I8</f>
        <v>0</v>
      </c>
    </row>
    <row r="89" spans="2:9" ht="24" customHeight="1">
      <c r="B89" s="111" t="s">
        <v>111</v>
      </c>
      <c r="C89" s="111"/>
      <c r="D89" s="111"/>
      <c r="E89" s="111"/>
      <c r="F89" s="111"/>
      <c r="G89" s="111"/>
      <c r="H89" s="111"/>
      <c r="I89" s="57">
        <v>19944</v>
      </c>
    </row>
    <row r="90" spans="1:9" ht="24" customHeight="1">
      <c r="A90" s="40">
        <v>78</v>
      </c>
      <c r="B90" s="114" t="s">
        <v>112</v>
      </c>
      <c r="C90" s="114"/>
      <c r="D90" s="84" t="s">
        <v>113</v>
      </c>
      <c r="E90" s="84"/>
      <c r="F90" s="84"/>
      <c r="G90" s="84" t="s">
        <v>23</v>
      </c>
      <c r="H90" s="47" t="s">
        <v>18</v>
      </c>
      <c r="I90" s="65">
        <f>I94+I95+I96+I97</f>
        <v>2633.6</v>
      </c>
    </row>
    <row r="91" spans="1:9" ht="24" customHeight="1">
      <c r="A91" s="40"/>
      <c r="B91" s="114"/>
      <c r="C91" s="114"/>
      <c r="D91" s="84"/>
      <c r="E91" s="84"/>
      <c r="F91" s="84"/>
      <c r="G91" s="84"/>
      <c r="H91" s="50" t="s">
        <v>115</v>
      </c>
      <c r="I91" s="69">
        <f>I90-I90*5.4%</f>
        <v>2491.4</v>
      </c>
    </row>
    <row r="92" spans="1:9" ht="24" customHeight="1">
      <c r="A92" s="40"/>
      <c r="B92" s="114"/>
      <c r="C92" s="114"/>
      <c r="D92" s="84"/>
      <c r="E92" s="84"/>
      <c r="F92" s="84"/>
      <c r="G92" s="84"/>
      <c r="H92" s="50" t="s">
        <v>116</v>
      </c>
      <c r="I92" s="70">
        <f>I91*2%</f>
        <v>50</v>
      </c>
    </row>
    <row r="93" spans="1:9" ht="24" customHeight="1">
      <c r="A93" s="40">
        <v>79</v>
      </c>
      <c r="B93" s="114"/>
      <c r="C93" s="114"/>
      <c r="D93" s="84"/>
      <c r="E93" s="84"/>
      <c r="F93" s="84"/>
      <c r="G93" s="84"/>
      <c r="H93" s="47" t="s">
        <v>19</v>
      </c>
      <c r="I93" s="65">
        <f>I94+I95+I96</f>
        <v>2633.6</v>
      </c>
    </row>
    <row r="94" spans="1:9" ht="24" customHeight="1">
      <c r="A94" s="40">
        <v>80</v>
      </c>
      <c r="B94" s="114"/>
      <c r="C94" s="114"/>
      <c r="D94" s="84"/>
      <c r="E94" s="84"/>
      <c r="F94" s="84"/>
      <c r="G94" s="84"/>
      <c r="H94" s="47" t="s">
        <v>56</v>
      </c>
      <c r="I94" s="65">
        <f>I89/I80*I85</f>
        <v>2623.2</v>
      </c>
    </row>
    <row r="95" spans="1:9" ht="24" customHeight="1">
      <c r="A95" s="40">
        <v>81</v>
      </c>
      <c r="B95" s="114"/>
      <c r="C95" s="114"/>
      <c r="D95" s="84"/>
      <c r="E95" s="84"/>
      <c r="F95" s="84"/>
      <c r="G95" s="84"/>
      <c r="H95" s="47" t="s">
        <v>20</v>
      </c>
      <c r="I95" s="65">
        <f>I86*I9</f>
        <v>0</v>
      </c>
    </row>
    <row r="96" spans="1:9" ht="24" customHeight="1">
      <c r="A96" s="40">
        <v>82</v>
      </c>
      <c r="B96" s="114"/>
      <c r="C96" s="114"/>
      <c r="D96" s="84"/>
      <c r="E96" s="84"/>
      <c r="F96" s="84"/>
      <c r="G96" s="84"/>
      <c r="H96" s="47" t="s">
        <v>21</v>
      </c>
      <c r="I96" s="65">
        <f>I87*I9</f>
        <v>10.4</v>
      </c>
    </row>
    <row r="97" spans="1:9" ht="24" customHeight="1">
      <c r="A97" s="40">
        <v>83</v>
      </c>
      <c r="B97" s="114"/>
      <c r="C97" s="114"/>
      <c r="D97" s="84"/>
      <c r="E97" s="84"/>
      <c r="F97" s="84"/>
      <c r="G97" s="84"/>
      <c r="H97" s="47" t="s">
        <v>22</v>
      </c>
      <c r="I97" s="65">
        <f>I88*I8</f>
        <v>0</v>
      </c>
    </row>
    <row r="98" spans="1:9" ht="24" customHeight="1">
      <c r="A98" s="40">
        <v>84</v>
      </c>
      <c r="B98" s="84" t="s">
        <v>24</v>
      </c>
      <c r="C98" s="84"/>
      <c r="D98" s="84"/>
      <c r="E98" s="84"/>
      <c r="F98" s="116" t="s">
        <v>57</v>
      </c>
      <c r="G98" s="116"/>
      <c r="H98" s="49" t="s">
        <v>77</v>
      </c>
      <c r="I98" s="65">
        <f>I76*2%</f>
        <v>48.5</v>
      </c>
    </row>
    <row r="99" spans="1:9" ht="24" customHeight="1">
      <c r="A99" s="40">
        <v>85</v>
      </c>
      <c r="B99" s="84"/>
      <c r="C99" s="84"/>
      <c r="D99" s="84"/>
      <c r="E99" s="84"/>
      <c r="F99" s="116"/>
      <c r="G99" s="116"/>
      <c r="H99" s="47" t="s">
        <v>25</v>
      </c>
      <c r="I99" s="42" t="s">
        <v>26</v>
      </c>
    </row>
    <row r="100" spans="1:9" ht="24" customHeight="1">
      <c r="A100" s="40">
        <v>86</v>
      </c>
      <c r="B100" s="84"/>
      <c r="C100" s="84"/>
      <c r="D100" s="84"/>
      <c r="E100" s="84"/>
      <c r="F100" s="117" t="s">
        <v>76</v>
      </c>
      <c r="G100" s="117"/>
      <c r="H100" s="49" t="s">
        <v>78</v>
      </c>
      <c r="I100" s="68">
        <f>I84*2%</f>
        <v>50.7</v>
      </c>
    </row>
    <row r="101" spans="1:9" ht="24" customHeight="1">
      <c r="A101" s="40">
        <v>87</v>
      </c>
      <c r="B101" s="84"/>
      <c r="C101" s="84"/>
      <c r="D101" s="84"/>
      <c r="E101" s="84"/>
      <c r="F101" s="117"/>
      <c r="G101" s="117"/>
      <c r="H101" s="47" t="s">
        <v>25</v>
      </c>
      <c r="I101" s="42" t="s">
        <v>26</v>
      </c>
    </row>
    <row r="102" spans="1:9" ht="24" customHeight="1">
      <c r="A102" s="40">
        <v>88</v>
      </c>
      <c r="B102" s="84"/>
      <c r="C102" s="84"/>
      <c r="D102" s="84"/>
      <c r="E102" s="84"/>
      <c r="F102" s="114" t="s">
        <v>114</v>
      </c>
      <c r="G102" s="114"/>
      <c r="H102" s="49" t="s">
        <v>78</v>
      </c>
      <c r="I102" s="68">
        <f>I93*2%</f>
        <v>52.7</v>
      </c>
    </row>
    <row r="103" spans="1:9" ht="24" customHeight="1">
      <c r="A103" s="40">
        <v>89</v>
      </c>
      <c r="B103" s="84"/>
      <c r="C103" s="84"/>
      <c r="D103" s="84"/>
      <c r="E103" s="84"/>
      <c r="F103" s="114"/>
      <c r="G103" s="114"/>
      <c r="H103" s="47" t="s">
        <v>25</v>
      </c>
      <c r="I103" s="42" t="s">
        <v>26</v>
      </c>
    </row>
    <row r="104" spans="1:8" ht="24" customHeight="1">
      <c r="A104" s="40">
        <v>90</v>
      </c>
      <c r="B104" s="84" t="s">
        <v>27</v>
      </c>
      <c r="C104" s="84"/>
      <c r="D104" s="84"/>
      <c r="E104" s="84"/>
      <c r="F104" s="84"/>
      <c r="G104" s="84"/>
      <c r="H104" s="84"/>
    </row>
    <row r="105" spans="1:256" ht="15">
      <c r="A105" s="43"/>
      <c r="B105" s="118"/>
      <c r="C105" s="119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5">
      <c r="A106" s="43"/>
      <c r="B106" s="3"/>
      <c r="C106" s="3"/>
      <c r="D106" s="3"/>
      <c r="E106" s="3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5">
      <c r="A107" s="43"/>
      <c r="B107" s="4"/>
      <c r="C107" s="4"/>
      <c r="D107" s="4"/>
      <c r="E107" s="4"/>
      <c r="F107" s="4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5">
      <c r="A108" s="43"/>
      <c r="B108" s="3"/>
      <c r="C108" s="2"/>
      <c r="D108" s="2"/>
      <c r="E108" s="2"/>
      <c r="F108" s="2"/>
      <c r="G108" s="5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5">
      <c r="A109" s="43"/>
      <c r="B109" s="3"/>
      <c r="C109" s="3"/>
      <c r="D109" s="3"/>
      <c r="E109" s="2"/>
      <c r="F109" s="3"/>
      <c r="G109" s="115"/>
      <c r="H109" s="11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ht="15">
      <c r="A110" s="43"/>
    </row>
  </sheetData>
  <sheetProtection/>
  <mergeCells count="98">
    <mergeCell ref="G109:H109"/>
    <mergeCell ref="B98:E103"/>
    <mergeCell ref="F98:G99"/>
    <mergeCell ref="F100:G101"/>
    <mergeCell ref="F102:G103"/>
    <mergeCell ref="B104:H104"/>
    <mergeCell ref="B105:C105"/>
    <mergeCell ref="B81:C88"/>
    <mergeCell ref="D81:F88"/>
    <mergeCell ref="G81:G88"/>
    <mergeCell ref="B89:H89"/>
    <mergeCell ref="B90:C97"/>
    <mergeCell ref="D90:F97"/>
    <mergeCell ref="G90:G97"/>
    <mergeCell ref="B80:H80"/>
    <mergeCell ref="D65:H65"/>
    <mergeCell ref="D66:H66"/>
    <mergeCell ref="D67:H67"/>
    <mergeCell ref="D68:H68"/>
    <mergeCell ref="D69:H69"/>
    <mergeCell ref="B70:C74"/>
    <mergeCell ref="D70:D74"/>
    <mergeCell ref="E70:H70"/>
    <mergeCell ref="E71:H71"/>
    <mergeCell ref="E72:H72"/>
    <mergeCell ref="E73:H73"/>
    <mergeCell ref="E74:H74"/>
    <mergeCell ref="B75:H75"/>
    <mergeCell ref="B76:H76"/>
    <mergeCell ref="B77:H77"/>
    <mergeCell ref="D63:H63"/>
    <mergeCell ref="D64:H64"/>
    <mergeCell ref="D50:H50"/>
    <mergeCell ref="B51:C69"/>
    <mergeCell ref="D51:H51"/>
    <mergeCell ref="D52:H52"/>
    <mergeCell ref="D53:H53"/>
    <mergeCell ref="D54:H54"/>
    <mergeCell ref="D55:H55"/>
    <mergeCell ref="D56:H56"/>
    <mergeCell ref="B10:B43"/>
    <mergeCell ref="D58:H58"/>
    <mergeCell ref="D59:H59"/>
    <mergeCell ref="D60:H60"/>
    <mergeCell ref="D61:H61"/>
    <mergeCell ref="D62:H62"/>
    <mergeCell ref="D57:H57"/>
    <mergeCell ref="B44:C50"/>
    <mergeCell ref="D44:D49"/>
    <mergeCell ref="E44:G44"/>
    <mergeCell ref="E45:G45"/>
    <mergeCell ref="E46:G46"/>
    <mergeCell ref="E47:G47"/>
    <mergeCell ref="E48:G48"/>
    <mergeCell ref="E49:H49"/>
    <mergeCell ref="E12:G14"/>
    <mergeCell ref="C26:C43"/>
    <mergeCell ref="D26:D33"/>
    <mergeCell ref="E26:H26"/>
    <mergeCell ref="E27:H27"/>
    <mergeCell ref="E28:G30"/>
    <mergeCell ref="D43:H43"/>
    <mergeCell ref="E31:H31"/>
    <mergeCell ref="E32:H32"/>
    <mergeCell ref="E33:H33"/>
    <mergeCell ref="D34:H34"/>
    <mergeCell ref="D35:H35"/>
    <mergeCell ref="D36:H36"/>
    <mergeCell ref="D37:H37"/>
    <mergeCell ref="D38:H38"/>
    <mergeCell ref="D39:H39"/>
    <mergeCell ref="D40:H40"/>
    <mergeCell ref="D42:H42"/>
    <mergeCell ref="E20:G22"/>
    <mergeCell ref="E23:H23"/>
    <mergeCell ref="E24:H24"/>
    <mergeCell ref="E25:H25"/>
    <mergeCell ref="D41:H41"/>
    <mergeCell ref="C18:C25"/>
    <mergeCell ref="B1:H1"/>
    <mergeCell ref="B2:H2"/>
    <mergeCell ref="B4:H4"/>
    <mergeCell ref="B5:D9"/>
    <mergeCell ref="E5:H5"/>
    <mergeCell ref="E6:H6"/>
    <mergeCell ref="C10:C17"/>
    <mergeCell ref="D10:D17"/>
    <mergeCell ref="E10:H10"/>
    <mergeCell ref="E7:H7"/>
    <mergeCell ref="E8:H8"/>
    <mergeCell ref="E9:H9"/>
    <mergeCell ref="D18:D25"/>
    <mergeCell ref="E18:H18"/>
    <mergeCell ref="E19:H19"/>
    <mergeCell ref="E15:H15"/>
    <mergeCell ref="E16:H16"/>
    <mergeCell ref="E17:H17"/>
    <mergeCell ref="E11:H11"/>
  </mergeCells>
  <printOptions/>
  <pageMargins left="0.7874015748031497" right="0.3937007874015748" top="0.6692913385826772" bottom="0.3937007874015748" header="0.6692913385826772" footer="0.11811023622047245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H9" sqref="H9"/>
    </sheetView>
  </sheetViews>
  <sheetFormatPr defaultColWidth="9.28125" defaultRowHeight="12" customHeight="1"/>
  <cols>
    <col min="1" max="1" width="22.28125" style="14" customWidth="1"/>
    <col min="2" max="2" width="10.7109375" style="14" customWidth="1"/>
    <col min="3" max="3" width="9.7109375" style="14" customWidth="1"/>
    <col min="4" max="4" width="9.421875" style="14" customWidth="1"/>
    <col min="5" max="5" width="10.57421875" style="14" customWidth="1"/>
    <col min="6" max="6" width="11.7109375" style="14" customWidth="1"/>
    <col min="7" max="7" width="14.8515625" style="14" customWidth="1"/>
    <col min="8" max="8" width="18.57421875" style="14" customWidth="1"/>
    <col min="9" max="9" width="20.421875" style="14" customWidth="1"/>
    <col min="10" max="10" width="19.421875" style="14" customWidth="1"/>
    <col min="11" max="11" width="16.00390625" style="14" customWidth="1"/>
    <col min="12" max="16384" width="9.28125" style="14" customWidth="1"/>
  </cols>
  <sheetData>
    <row r="1" spans="1:10" s="7" customFormat="1" ht="18" customHeight="1">
      <c r="A1" s="120" t="s">
        <v>31</v>
      </c>
      <c r="B1" s="120"/>
      <c r="C1" s="120"/>
      <c r="D1" s="120"/>
      <c r="E1" s="120"/>
      <c r="F1" s="120"/>
      <c r="G1" s="121"/>
      <c r="H1" s="121"/>
      <c r="I1" s="121"/>
      <c r="J1" s="121"/>
    </row>
    <row r="2" spans="1:10" s="7" customFormat="1" ht="18" customHeight="1">
      <c r="A2" s="122" t="s">
        <v>32</v>
      </c>
      <c r="B2" s="122"/>
      <c r="C2" s="122"/>
      <c r="D2" s="122"/>
      <c r="E2" s="122"/>
      <c r="F2" s="122"/>
      <c r="G2" s="121"/>
      <c r="H2" s="121"/>
      <c r="I2" s="121"/>
      <c r="J2" s="121"/>
    </row>
    <row r="3" spans="1:10" s="7" customFormat="1" ht="18" customHeight="1">
      <c r="A3" s="120" t="s">
        <v>117</v>
      </c>
      <c r="B3" s="120"/>
      <c r="C3" s="120"/>
      <c r="D3" s="120"/>
      <c r="E3" s="120"/>
      <c r="F3" s="120"/>
      <c r="G3" s="121"/>
      <c r="H3" s="121"/>
      <c r="I3" s="121"/>
      <c r="J3" s="121"/>
    </row>
    <row r="4" spans="1:10" s="7" customFormat="1" ht="18" customHeight="1">
      <c r="A4" s="123" t="s">
        <v>33</v>
      </c>
      <c r="B4" s="123"/>
      <c r="C4" s="123"/>
      <c r="D4" s="123"/>
      <c r="E4" s="123"/>
      <c r="F4" s="123"/>
      <c r="G4" s="121"/>
      <c r="H4" s="121"/>
      <c r="I4" s="121"/>
      <c r="J4" s="121"/>
    </row>
    <row r="5" spans="4:11" s="8" customFormat="1" ht="18" customHeight="1">
      <c r="D5" s="51"/>
      <c r="E5" s="51"/>
      <c r="G5" s="51"/>
      <c r="K5" s="51" t="s">
        <v>34</v>
      </c>
    </row>
    <row r="6" spans="1:11" s="52" customFormat="1" ht="175.5" customHeight="1">
      <c r="A6" s="9" t="s">
        <v>35</v>
      </c>
      <c r="B6" s="124" t="s">
        <v>36</v>
      </c>
      <c r="C6" s="125"/>
      <c r="D6" s="125"/>
      <c r="E6" s="125"/>
      <c r="F6" s="126"/>
      <c r="G6" s="127" t="s">
        <v>37</v>
      </c>
      <c r="H6" s="9" t="s">
        <v>118</v>
      </c>
      <c r="I6" s="9" t="s">
        <v>119</v>
      </c>
      <c r="J6" s="9" t="s">
        <v>120</v>
      </c>
      <c r="K6" s="10" t="s">
        <v>79</v>
      </c>
    </row>
    <row r="7" spans="1:11" s="52" customFormat="1" ht="29.25" customHeight="1">
      <c r="A7" s="9"/>
      <c r="B7" s="31" t="s">
        <v>38</v>
      </c>
      <c r="C7" s="10" t="s">
        <v>58</v>
      </c>
      <c r="D7" s="10" t="s">
        <v>80</v>
      </c>
      <c r="E7" s="10" t="s">
        <v>121</v>
      </c>
      <c r="F7" s="31" t="s">
        <v>122</v>
      </c>
      <c r="G7" s="127"/>
      <c r="H7" s="11">
        <v>0.994</v>
      </c>
      <c r="I7" s="11">
        <v>1.007</v>
      </c>
      <c r="J7" s="11">
        <v>1.008</v>
      </c>
      <c r="K7" s="10"/>
    </row>
    <row r="8" spans="1:11" s="13" customFormat="1" ht="28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23.25" customHeight="1">
      <c r="A9" s="55" t="s">
        <v>28</v>
      </c>
      <c r="B9" s="44">
        <v>58</v>
      </c>
      <c r="C9" s="44">
        <v>7</v>
      </c>
      <c r="D9" s="44">
        <v>27</v>
      </c>
      <c r="E9" s="45">
        <v>81</v>
      </c>
      <c r="F9" s="45">
        <v>0</v>
      </c>
      <c r="G9" s="12">
        <f>(B9+C9+D9+E9+F9)/5</f>
        <v>34.6</v>
      </c>
      <c r="H9" s="46">
        <v>0</v>
      </c>
      <c r="I9" s="46">
        <f>H9*100.7%</f>
        <v>0</v>
      </c>
      <c r="J9" s="46">
        <f>G9*99.4%*100.7%*100.8%</f>
        <v>35</v>
      </c>
      <c r="K9" s="44"/>
    </row>
  </sheetData>
  <sheetProtection/>
  <mergeCells count="6">
    <mergeCell ref="A1:J1"/>
    <mergeCell ref="A2:J2"/>
    <mergeCell ref="A3:J3"/>
    <mergeCell ref="A4:J4"/>
    <mergeCell ref="B6:F6"/>
    <mergeCell ref="G6:G7"/>
  </mergeCells>
  <printOptions/>
  <pageMargins left="1.05" right="0.2755905511811024" top="0.49" bottom="0.16" header="0.5118110236220472" footer="0.16"/>
  <pageSetup fitToHeight="1" fitToWidth="1" horizontalDpi="600" verticalDpi="600" orientation="landscape" paperSize="9" scale="80" r:id="rId1"/>
  <headerFooter alignWithMargins="0">
    <oddFooter>&amp;L&amp;8&amp;Z&amp;F &amp;A&amp;R&amp;8&amp;D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1.57421875" style="75" customWidth="1"/>
    <col min="2" max="2" width="22.00390625" style="75" customWidth="1"/>
    <col min="3" max="3" width="19.140625" style="75" customWidth="1"/>
    <col min="4" max="4" width="16.8515625" style="75" customWidth="1"/>
    <col min="5" max="5" width="16.57421875" style="75" customWidth="1"/>
    <col min="6" max="6" width="14.140625" style="75" customWidth="1"/>
    <col min="7" max="7" width="14.28125" style="75" customWidth="1"/>
    <col min="8" max="8" width="16.421875" style="75" customWidth="1"/>
    <col min="9" max="16384" width="9.140625" style="75" customWidth="1"/>
  </cols>
  <sheetData>
    <row r="1" spans="2:8" ht="15" customHeight="1">
      <c r="B1" s="80"/>
      <c r="C1" s="80"/>
      <c r="D1" s="80"/>
      <c r="E1" s="132" t="s">
        <v>145</v>
      </c>
      <c r="F1" s="133"/>
      <c r="G1" s="133"/>
      <c r="H1" s="133"/>
    </row>
    <row r="2" spans="2:6" ht="32.25" customHeight="1">
      <c r="B2" s="128" t="s">
        <v>144</v>
      </c>
      <c r="C2" s="128"/>
      <c r="D2" s="128"/>
      <c r="E2" s="129"/>
      <c r="F2" s="129"/>
    </row>
    <row r="3" spans="2:6" ht="15.75">
      <c r="B3" s="130"/>
      <c r="C3" s="131"/>
      <c r="D3" s="131"/>
      <c r="E3" s="129"/>
      <c r="F3" s="129"/>
    </row>
    <row r="4" spans="2:4" ht="15.75">
      <c r="B4" s="80"/>
      <c r="C4" s="80"/>
      <c r="D4" s="80"/>
    </row>
    <row r="5" spans="2:8" ht="133.5" customHeight="1">
      <c r="B5" s="79" t="s">
        <v>143</v>
      </c>
      <c r="C5" s="79" t="s">
        <v>142</v>
      </c>
      <c r="D5" s="79" t="s">
        <v>135</v>
      </c>
      <c r="E5" s="79" t="s">
        <v>141</v>
      </c>
      <c r="F5" s="79" t="s">
        <v>140</v>
      </c>
      <c r="G5" s="79" t="s">
        <v>139</v>
      </c>
      <c r="H5" s="79" t="s">
        <v>138</v>
      </c>
    </row>
    <row r="6" spans="2:8" ht="15.75">
      <c r="B6" s="78" t="s">
        <v>28</v>
      </c>
      <c r="C6" s="78">
        <v>241806.7</v>
      </c>
      <c r="D6" s="77">
        <v>357.4</v>
      </c>
      <c r="E6" s="76">
        <v>362</v>
      </c>
      <c r="F6" s="76">
        <v>363</v>
      </c>
      <c r="G6" s="76">
        <v>364</v>
      </c>
      <c r="H6" s="76">
        <v>366</v>
      </c>
    </row>
  </sheetData>
  <sheetProtection/>
  <mergeCells count="3">
    <mergeCell ref="B2:F2"/>
    <mergeCell ref="B3:F3"/>
    <mergeCell ref="E1:H1"/>
  </mergeCells>
  <printOptions/>
  <pageMargins left="0.2362204724409449" right="0.15748031496062992" top="0.9055118110236221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2.8515625" style="2" customWidth="1"/>
    <col min="2" max="2" width="21.421875" style="2" customWidth="1"/>
    <col min="3" max="3" width="18.57421875" style="2" customWidth="1"/>
    <col min="4" max="4" width="14.57421875" style="2" customWidth="1"/>
    <col min="5" max="5" width="14.140625" style="2" customWidth="1"/>
    <col min="6" max="6" width="9.7109375" style="2" customWidth="1"/>
    <col min="7" max="7" width="6.8515625" style="2" customWidth="1"/>
    <col min="8" max="16384" width="9.140625" style="2" customWidth="1"/>
  </cols>
  <sheetData>
    <row r="1" spans="1:6" ht="15.75">
      <c r="A1" s="149" t="s">
        <v>31</v>
      </c>
      <c r="B1" s="149"/>
      <c r="C1" s="149"/>
      <c r="D1" s="149"/>
      <c r="E1" s="150"/>
      <c r="F1" s="150"/>
    </row>
    <row r="2" spans="1:6" ht="15.75">
      <c r="A2" s="151" t="s">
        <v>39</v>
      </c>
      <c r="B2" s="151"/>
      <c r="C2" s="151"/>
      <c r="D2" s="151"/>
      <c r="E2" s="150"/>
      <c r="F2" s="150"/>
    </row>
    <row r="3" spans="1:6" ht="15.75">
      <c r="A3" s="149" t="s">
        <v>123</v>
      </c>
      <c r="B3" s="149"/>
      <c r="C3" s="149"/>
      <c r="D3" s="149"/>
      <c r="E3" s="150"/>
      <c r="F3" s="150"/>
    </row>
    <row r="4" spans="1:6" ht="18.75">
      <c r="A4" s="152" t="s">
        <v>40</v>
      </c>
      <c r="B4" s="152"/>
      <c r="C4" s="152"/>
      <c r="D4" s="152"/>
      <c r="E4" s="150"/>
      <c r="F4" s="150"/>
    </row>
    <row r="5" spans="1:6" ht="15.75">
      <c r="A5" s="153" t="s">
        <v>34</v>
      </c>
      <c r="B5" s="154"/>
      <c r="C5" s="154"/>
      <c r="D5" s="154"/>
      <c r="E5" s="155"/>
      <c r="F5" s="155"/>
    </row>
    <row r="6" spans="1:7" ht="50.25" customHeight="1">
      <c r="A6" s="146" t="s">
        <v>59</v>
      </c>
      <c r="B6" s="147"/>
      <c r="C6" s="147"/>
      <c r="D6" s="148" t="s">
        <v>60</v>
      </c>
      <c r="E6" s="71" t="s">
        <v>124</v>
      </c>
      <c r="F6" s="71" t="s">
        <v>125</v>
      </c>
      <c r="G6" s="71" t="s">
        <v>126</v>
      </c>
    </row>
    <row r="7" spans="1:7" ht="33.75" customHeight="1">
      <c r="A7" s="32">
        <v>2019</v>
      </c>
      <c r="B7" s="32">
        <v>2020</v>
      </c>
      <c r="C7" s="32">
        <v>2021</v>
      </c>
      <c r="D7" s="148"/>
      <c r="E7" s="72">
        <v>3158</v>
      </c>
      <c r="F7" s="72">
        <v>2282</v>
      </c>
      <c r="G7" s="73">
        <f>F7/E7*100</f>
        <v>72.3</v>
      </c>
    </row>
    <row r="8" spans="1:7" ht="36" customHeight="1">
      <c r="A8" s="53">
        <v>1</v>
      </c>
      <c r="B8" s="32">
        <v>2</v>
      </c>
      <c r="C8" s="32">
        <v>3</v>
      </c>
      <c r="D8" s="54" t="s">
        <v>61</v>
      </c>
      <c r="E8" s="72">
        <v>3374</v>
      </c>
      <c r="F8" s="72">
        <v>2759</v>
      </c>
      <c r="G8" s="73">
        <f>F8/E8*100</f>
        <v>81.8</v>
      </c>
    </row>
    <row r="9" spans="1:7" ht="24.75" customHeight="1">
      <c r="A9" s="33">
        <v>1741408</v>
      </c>
      <c r="B9" s="33">
        <v>1736683</v>
      </c>
      <c r="C9" s="33">
        <v>1689782</v>
      </c>
      <c r="D9" s="34">
        <f>(B9/A9+C9/B9)/2*100</f>
        <v>98.5</v>
      </c>
      <c r="E9" s="137" t="s">
        <v>127</v>
      </c>
      <c r="F9" s="138"/>
      <c r="G9" s="73">
        <f>(G7+G8)/2</f>
        <v>77.1</v>
      </c>
    </row>
    <row r="10" spans="1:7" ht="78.75" customHeight="1">
      <c r="A10" s="139" t="s">
        <v>41</v>
      </c>
      <c r="B10" s="141" t="s">
        <v>128</v>
      </c>
      <c r="C10" s="141" t="s">
        <v>129</v>
      </c>
      <c r="D10" s="143" t="s">
        <v>130</v>
      </c>
      <c r="E10" s="144" t="s">
        <v>131</v>
      </c>
      <c r="F10" s="145" t="s">
        <v>132</v>
      </c>
      <c r="G10" s="135"/>
    </row>
    <row r="11" spans="1:7" ht="134.25" customHeight="1">
      <c r="A11" s="140"/>
      <c r="B11" s="142"/>
      <c r="C11" s="142"/>
      <c r="D11" s="140"/>
      <c r="E11" s="140"/>
      <c r="F11" s="127"/>
      <c r="G11" s="135"/>
    </row>
    <row r="12" spans="1:7" ht="15.75">
      <c r="A12" s="10">
        <v>1</v>
      </c>
      <c r="B12" s="15">
        <v>2</v>
      </c>
      <c r="C12" s="15">
        <v>3</v>
      </c>
      <c r="D12" s="10">
        <v>4</v>
      </c>
      <c r="E12" s="10">
        <v>5</v>
      </c>
      <c r="F12" s="134">
        <v>6</v>
      </c>
      <c r="G12" s="135"/>
    </row>
    <row r="13" spans="1:7" ht="24.75" customHeight="1">
      <c r="A13" s="12" t="s">
        <v>28</v>
      </c>
      <c r="B13" s="35">
        <v>96</v>
      </c>
      <c r="C13" s="16">
        <f>B13*77.1%*98.5%</f>
        <v>73</v>
      </c>
      <c r="D13" s="17">
        <f>C13*98.5%</f>
        <v>72</v>
      </c>
      <c r="E13" s="18">
        <f>D13*98.5%</f>
        <v>71</v>
      </c>
      <c r="F13" s="136">
        <f>E13*98.5%</f>
        <v>70</v>
      </c>
      <c r="G13" s="135"/>
    </row>
    <row r="14" ht="15.75">
      <c r="A14" s="13"/>
    </row>
    <row r="15" spans="1:6" ht="15.75">
      <c r="A15" s="8"/>
      <c r="B15" s="14"/>
      <c r="C15" s="14"/>
      <c r="D15" s="14"/>
      <c r="E15" s="8"/>
      <c r="F15" s="14"/>
    </row>
  </sheetData>
  <sheetProtection/>
  <mergeCells count="16">
    <mergeCell ref="A6:C6"/>
    <mergeCell ref="D6:D7"/>
    <mergeCell ref="A1:F1"/>
    <mergeCell ref="A2:F2"/>
    <mergeCell ref="A3:F3"/>
    <mergeCell ref="A4:F4"/>
    <mergeCell ref="A5:F5"/>
    <mergeCell ref="F12:G12"/>
    <mergeCell ref="F13:G13"/>
    <mergeCell ref="E9:F9"/>
    <mergeCell ref="A10:A11"/>
    <mergeCell ref="B10:B11"/>
    <mergeCell ref="C10:C11"/>
    <mergeCell ref="D10:D11"/>
    <mergeCell ref="E10:E11"/>
    <mergeCell ref="F10:G11"/>
  </mergeCells>
  <printOptions/>
  <pageMargins left="0.7480314960629921" right="0.3937007874015748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5.7109375" style="20" customWidth="1"/>
    <col min="2" max="3" width="18.57421875" style="20" customWidth="1"/>
    <col min="4" max="4" width="19.00390625" style="20" customWidth="1"/>
    <col min="5" max="5" width="15.8515625" style="20" customWidth="1"/>
    <col min="6" max="6" width="16.140625" style="20" customWidth="1"/>
    <col min="7" max="7" width="18.00390625" style="20" customWidth="1"/>
    <col min="8" max="16384" width="9.140625" style="20" customWidth="1"/>
  </cols>
  <sheetData>
    <row r="2" spans="1:7" s="19" customFormat="1" ht="84" customHeight="1">
      <c r="A2" s="158" t="s">
        <v>134</v>
      </c>
      <c r="B2" s="159"/>
      <c r="C2" s="159"/>
      <c r="D2" s="159"/>
      <c r="E2" s="159"/>
      <c r="F2" s="159"/>
      <c r="G2" s="159"/>
    </row>
    <row r="3" spans="1:7" s="19" customFormat="1" ht="24.75" customHeight="1">
      <c r="A3" s="160" t="s">
        <v>42</v>
      </c>
      <c r="B3" s="160"/>
      <c r="C3" s="160"/>
      <c r="D3" s="160"/>
      <c r="E3" s="160"/>
      <c r="F3" s="160"/>
      <c r="G3" s="161"/>
    </row>
    <row r="4" spans="2:7" ht="35.25" customHeight="1">
      <c r="B4" s="19"/>
      <c r="C4" s="19"/>
      <c r="F4" s="21"/>
      <c r="G4" s="21" t="s">
        <v>43</v>
      </c>
    </row>
    <row r="5" spans="1:7" s="22" customFormat="1" ht="12.75" customHeight="1">
      <c r="A5" s="162" t="s">
        <v>41</v>
      </c>
      <c r="B5" s="162"/>
      <c r="C5" s="162" t="s">
        <v>135</v>
      </c>
      <c r="D5" s="162" t="s">
        <v>133</v>
      </c>
      <c r="E5" s="162" t="s">
        <v>44</v>
      </c>
      <c r="F5" s="162"/>
      <c r="G5" s="163"/>
    </row>
    <row r="6" spans="1:7" s="22" customFormat="1" ht="41.25" customHeight="1">
      <c r="A6" s="162"/>
      <c r="B6" s="162"/>
      <c r="C6" s="162"/>
      <c r="D6" s="162"/>
      <c r="E6" s="162"/>
      <c r="F6" s="162"/>
      <c r="G6" s="163"/>
    </row>
    <row r="7" spans="1:7" s="22" customFormat="1" ht="41.25" customHeight="1">
      <c r="A7" s="163"/>
      <c r="B7" s="163"/>
      <c r="C7" s="162"/>
      <c r="D7" s="162"/>
      <c r="E7" s="164" t="s">
        <v>62</v>
      </c>
      <c r="F7" s="164" t="s">
        <v>81</v>
      </c>
      <c r="G7" s="164" t="s">
        <v>136</v>
      </c>
    </row>
    <row r="8" spans="1:7" s="22" customFormat="1" ht="51" customHeight="1">
      <c r="A8" s="163"/>
      <c r="B8" s="163"/>
      <c r="C8" s="162"/>
      <c r="D8" s="162"/>
      <c r="E8" s="165"/>
      <c r="F8" s="166"/>
      <c r="G8" s="165"/>
    </row>
    <row r="9" spans="1:7" s="22" customFormat="1" ht="18.75" customHeight="1">
      <c r="A9" s="156">
        <v>1</v>
      </c>
      <c r="B9" s="156">
        <v>1</v>
      </c>
      <c r="C9" s="23">
        <v>2</v>
      </c>
      <c r="D9" s="24">
        <v>3</v>
      </c>
      <c r="E9" s="24">
        <v>4</v>
      </c>
      <c r="F9" s="24">
        <v>5</v>
      </c>
      <c r="G9" s="24">
        <v>6</v>
      </c>
    </row>
    <row r="10" spans="1:7" s="19" customFormat="1" ht="26.25" customHeight="1">
      <c r="A10" s="157" t="s">
        <v>28</v>
      </c>
      <c r="B10" s="147"/>
      <c r="C10" s="25">
        <v>2.2</v>
      </c>
      <c r="D10" s="25">
        <v>2</v>
      </c>
      <c r="E10" s="25">
        <v>2</v>
      </c>
      <c r="F10" s="25">
        <v>2</v>
      </c>
      <c r="G10" s="25">
        <v>2</v>
      </c>
    </row>
    <row r="11" spans="4:7" ht="6" customHeight="1">
      <c r="D11" s="26"/>
      <c r="E11" s="26"/>
      <c r="F11" s="26"/>
      <c r="G11" s="26"/>
    </row>
    <row r="12" spans="1:4" ht="15.75" customHeight="1">
      <c r="A12" s="27"/>
      <c r="B12" s="28"/>
      <c r="C12" s="28"/>
      <c r="D12" s="28"/>
    </row>
    <row r="13" spans="1:4" ht="12.75" customHeight="1">
      <c r="A13" s="28"/>
      <c r="B13" s="29"/>
      <c r="C13" s="29"/>
      <c r="D13" s="29"/>
    </row>
    <row r="14" spans="2:4" ht="12.75" customHeight="1">
      <c r="B14" s="28"/>
      <c r="C14" s="28"/>
      <c r="D14" s="28"/>
    </row>
    <row r="16" ht="70.5" customHeight="1">
      <c r="A16" s="30"/>
    </row>
    <row r="17" ht="53.25" customHeight="1"/>
  </sheetData>
  <sheetProtection/>
  <mergeCells count="11">
    <mergeCell ref="G7:G8"/>
    <mergeCell ref="A9:B9"/>
    <mergeCell ref="A10:B10"/>
    <mergeCell ref="A2:G2"/>
    <mergeCell ref="A3:G3"/>
    <mergeCell ref="A5:B8"/>
    <mergeCell ref="C5:C8"/>
    <mergeCell ref="D5:D8"/>
    <mergeCell ref="E5:G6"/>
    <mergeCell ref="E7:E8"/>
    <mergeCell ref="F7:F8"/>
  </mergeCells>
  <printOptions/>
  <pageMargins left="0.7874015748031497" right="0.2755905511811024" top="0.9448818897637796" bottom="0.1968503937007874" header="0.9055118110236221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</dc:creator>
  <cp:keywords/>
  <dc:description/>
  <cp:lastModifiedBy>User</cp:lastModifiedBy>
  <cp:lastPrinted>2022-11-17T09:26:20Z</cp:lastPrinted>
  <dcterms:created xsi:type="dcterms:W3CDTF">2018-10-12T09:42:01Z</dcterms:created>
  <dcterms:modified xsi:type="dcterms:W3CDTF">2022-12-09T03:56:31Z</dcterms:modified>
  <cp:category/>
  <cp:version/>
  <cp:contentType/>
  <cp:contentStatus/>
</cp:coreProperties>
</file>